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L:\Raamatupidamine\Aruanded\Ad-hoc files_reports\Pillar III\2024_Q3\Avalikustamine\"/>
    </mc:Choice>
  </mc:AlternateContent>
  <xr:revisionPtr revIDLastSave="0" documentId="13_ncr:1_{75BC509A-8429-4A48-9B74-C5589E7FECA6}" xr6:coauthVersionLast="47" xr6:coauthVersionMax="47" xr10:uidLastSave="{00000000-0000-0000-0000-000000000000}"/>
  <bookViews>
    <workbookView xWindow="-15360" yWindow="-16320" windowWidth="29040" windowHeight="15720" xr2:uid="{4170092F-61A7-4512-87FF-EEF530A4E359}"/>
  </bookViews>
  <sheets>
    <sheet name="TOC" sheetId="2" r:id="rId1"/>
    <sheet name="EU OV1" sheetId="3" r:id="rId2"/>
    <sheet name="EU KM1" sheetId="4" r:id="rId3"/>
    <sheet name="EU INS2" sheetId="5" r:id="rId4"/>
    <sheet name="EU INS1" sheetId="6" r:id="rId5"/>
    <sheet name="EU OVC" sheetId="7" r:id="rId6"/>
    <sheet name="EU CC1" sheetId="8" r:id="rId7"/>
    <sheet name="EU CC2" sheetId="9" r:id="rId8"/>
    <sheet name="EU CCA" sheetId="10" r:id="rId9"/>
    <sheet name="EU CCyB1" sheetId="11" r:id="rId10"/>
    <sheet name="EU CCyB2" sheetId="12" r:id="rId11"/>
    <sheet name="EU LR1" sheetId="13" r:id="rId12"/>
    <sheet name="EU LR2" sheetId="14" r:id="rId13"/>
    <sheet name="EU LR3" sheetId="15" r:id="rId14"/>
    <sheet name="EU LIQ1" sheetId="16" r:id="rId15"/>
    <sheet name="EU LIQ2" sheetId="17" r:id="rId16"/>
    <sheet name="EU CR1" sheetId="18" r:id="rId17"/>
    <sheet name="EU CR2" sheetId="19" r:id="rId18"/>
    <sheet name="EU CR2a" sheetId="20" r:id="rId19"/>
    <sheet name="EU CQ7" sheetId="21" r:id="rId20"/>
    <sheet name="EU CQ1" sheetId="22" r:id="rId21"/>
    <sheet name="EU CQ3" sheetId="23" r:id="rId22"/>
    <sheet name="EU CQ4" sheetId="24" r:id="rId23"/>
    <sheet name="EU CQ6" sheetId="25" r:id="rId24"/>
    <sheet name="EU CQ5" sheetId="26" r:id="rId25"/>
    <sheet name="EU CR3" sheetId="27" r:id="rId26"/>
    <sheet name="EU CR4" sheetId="28" r:id="rId27"/>
    <sheet name="EU CR5" sheetId="29" r:id="rId28"/>
    <sheet name="EU CCR2" sheetId="30" r:id="rId29"/>
    <sheet name="EU CCR3" sheetId="31" r:id="rId30"/>
    <sheet name="EU MR1" sheetId="32" r:id="rId31"/>
    <sheet name="EU OR1" sheetId="33" r:id="rId32"/>
    <sheet name="EU REMA" sheetId="34" r:id="rId33"/>
    <sheet name="EU AE3" sheetId="35" r:id="rId34"/>
    <sheet name="EU AE1" sheetId="36" r:id="rId35"/>
    <sheet name="EU AE2" sheetId="37" r:id="rId36"/>
    <sheet name="Qualitative-Environmental risk" sheetId="38" r:id="rId37"/>
    <sheet name="Qualitative-Social risk" sheetId="39" r:id="rId38"/>
    <sheet name="Qualitative-Governance risk" sheetId="40" r:id="rId39"/>
    <sheet name="1.CC Transition risk-Banking b." sheetId="41" r:id="rId40"/>
    <sheet name="2.CC Trans-BB.RE collateral" sheetId="42" r:id="rId41"/>
    <sheet name="3.CC Trans-BB.alignment metrics" sheetId="43" r:id="rId42"/>
    <sheet name="4.CC Transition-toppollutcomp" sheetId="44" r:id="rId43"/>
    <sheet name="5.CC Physical risk" sheetId="45" r:id="rId44"/>
    <sheet name="6. Summary GAR " sheetId="46" r:id="rId45"/>
    <sheet name="7.Mitigating actions-GAR assets" sheetId="47" r:id="rId46"/>
    <sheet name="8.Mitigating actions - GAR %" sheetId="48" r:id="rId47"/>
    <sheet name="10.Other mitigating actions" sheetId="49" r:id="rId48"/>
    <sheet name="1_IRRBB_CSRBB_mapping" sheetId="50" r:id="rId49"/>
    <sheet name="2_CSRBB_sensitivities" sheetId="51" r:id="rId50"/>
    <sheet name="3_Unrealised losses" sheetId="52" r:id="rId51"/>
    <sheet name="4_CSRBB_Additional" sheetId="53" r:id="rId52"/>
    <sheet name="5_NMD_Stratification" sheetId="54" r:id="rId53"/>
    <sheet name="6_IRRBB_Additional" sheetId="55" r:id="rId54"/>
    <sheet name="7_Realised_NII" sheetId="56" r:id="rId55"/>
  </sheets>
  <definedNames>
    <definedName name="_ftn1" localSheetId="30">'EU MR1'!$G$13</definedName>
    <definedName name="_ftnref1" localSheetId="30">'EU MR1'!$G$10</definedName>
    <definedName name="_Toc510626265" localSheetId="0">TOC!#REF!</definedName>
    <definedName name="_Toc510626266" localSheetId="0">TOC!#REF!</definedName>
    <definedName name="_Toc510626267" localSheetId="0">TOC!#REF!</definedName>
    <definedName name="_Toc510626268" localSheetId="0">TOC!#REF!</definedName>
    <definedName name="_Toc510626269" localSheetId="0">TOC!#REF!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6">'EU CC1'!$B$7:$E$127</definedName>
    <definedName name="_xlnm.Print_Area" localSheetId="25">'EU CR3'!$B$1:$K$21</definedName>
    <definedName name="_xlnm.Print_Area" localSheetId="11">'EU LR1'!$B$2:$D$21</definedName>
    <definedName name="_xlnm.Print_Area" localSheetId="12">'EU LR2'!$B$2:$E$72</definedName>
    <definedName name="_xlnm.Print_Area" localSheetId="13">'EU LR3'!$B$2:$D$17</definedName>
    <definedName name="_xlnm.Print_Titles" localSheetId="6">'EU CC1'!$7:$7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56" l="1"/>
  <c r="F11" i="56"/>
  <c r="F10" i="56" s="1"/>
  <c r="K10" i="56"/>
  <c r="J10" i="56"/>
  <c r="I10" i="56"/>
  <c r="H10" i="56"/>
  <c r="G10" i="56"/>
  <c r="J46" i="55"/>
  <c r="I46" i="55"/>
  <c r="H46" i="55"/>
  <c r="G46" i="55"/>
  <c r="F46" i="55"/>
  <c r="E46" i="55"/>
  <c r="J43" i="55"/>
  <c r="I43" i="55"/>
  <c r="H43" i="55"/>
  <c r="G43" i="55"/>
  <c r="F43" i="55"/>
  <c r="E43" i="55"/>
  <c r="J38" i="55"/>
  <c r="I38" i="55"/>
  <c r="H38" i="55"/>
  <c r="G38" i="55"/>
  <c r="F38" i="55"/>
  <c r="E38" i="55"/>
  <c r="J35" i="55"/>
  <c r="I35" i="55"/>
  <c r="H35" i="55"/>
  <c r="G35" i="55"/>
  <c r="F35" i="55"/>
  <c r="E35" i="55"/>
  <c r="E30" i="55"/>
  <c r="E29" i="55"/>
  <c r="E28" i="55"/>
  <c r="E27" i="55"/>
  <c r="E26" i="55"/>
  <c r="E25" i="55"/>
  <c r="E24" i="55" s="1"/>
  <c r="E17" i="55"/>
  <c r="E16" i="55"/>
  <c r="E15" i="55" s="1"/>
  <c r="D14" i="54"/>
  <c r="D10" i="54"/>
  <c r="D9" i="54"/>
  <c r="K16" i="52"/>
  <c r="J16" i="52"/>
  <c r="I16" i="52"/>
  <c r="H16" i="52"/>
  <c r="G16" i="52"/>
  <c r="F16" i="52"/>
  <c r="E16" i="52"/>
  <c r="K12" i="52"/>
  <c r="J12" i="52"/>
  <c r="I12" i="52"/>
  <c r="H12" i="52"/>
  <c r="G12" i="52"/>
  <c r="F12" i="52"/>
  <c r="E12" i="52"/>
  <c r="G40" i="50"/>
  <c r="G39" i="50"/>
  <c r="G37" i="50"/>
  <c r="G36" i="50"/>
  <c r="G35" i="50"/>
  <c r="G26" i="50" s="1"/>
  <c r="G34" i="50"/>
  <c r="G33" i="50"/>
  <c r="G32" i="50"/>
  <c r="G31" i="50"/>
  <c r="G30" i="50"/>
  <c r="G29" i="50"/>
  <c r="G28" i="50"/>
  <c r="G27" i="50"/>
  <c r="S26" i="50"/>
  <c r="R26" i="50"/>
  <c r="Q26" i="50"/>
  <c r="P26" i="50"/>
  <c r="O26" i="50"/>
  <c r="N26" i="50"/>
  <c r="M26" i="50"/>
  <c r="L26" i="50"/>
  <c r="K26" i="50"/>
  <c r="J26" i="50"/>
  <c r="I26" i="50"/>
  <c r="G25" i="50"/>
  <c r="G24" i="50"/>
  <c r="G23" i="50"/>
  <c r="G22" i="50"/>
  <c r="G21" i="50"/>
  <c r="G20" i="50"/>
  <c r="G19" i="50"/>
  <c r="G18" i="50"/>
  <c r="G17" i="50"/>
  <c r="G16" i="50"/>
  <c r="G15" i="50"/>
  <c r="G14" i="50"/>
  <c r="G13" i="50"/>
  <c r="G12" i="50"/>
  <c r="G11" i="50" s="1"/>
  <c r="D21" i="37"/>
  <c r="C21" i="37"/>
  <c r="M17" i="31"/>
  <c r="L17" i="31"/>
  <c r="K17" i="31"/>
  <c r="J17" i="31"/>
  <c r="I17" i="31"/>
  <c r="H17" i="31"/>
  <c r="G17" i="31"/>
  <c r="F17" i="31"/>
  <c r="E17" i="31"/>
  <c r="D17" i="31"/>
  <c r="C17" i="31"/>
  <c r="N17" i="31" s="1"/>
  <c r="N16" i="31"/>
  <c r="N15" i="31"/>
  <c r="N14" i="31"/>
  <c r="N13" i="31"/>
  <c r="N12" i="31"/>
  <c r="N11" i="31"/>
  <c r="N10" i="31"/>
  <c r="N9" i="31"/>
  <c r="N8" i="31"/>
  <c r="N7" i="31"/>
  <c r="R24" i="29"/>
  <c r="S24" i="29" s="1"/>
  <c r="R23" i="29"/>
  <c r="S23" i="29" s="1"/>
  <c r="R22" i="29"/>
  <c r="S22" i="29" s="1"/>
  <c r="R21" i="29"/>
  <c r="S21" i="29" s="1"/>
  <c r="R20" i="29"/>
  <c r="S20" i="29" s="1"/>
  <c r="R19" i="29"/>
  <c r="S19" i="29" s="1"/>
  <c r="R18" i="29"/>
  <c r="S18" i="29" s="1"/>
  <c r="R17" i="29"/>
  <c r="S17" i="29" s="1"/>
  <c r="R16" i="29"/>
  <c r="S16" i="29" s="1"/>
  <c r="R15" i="29"/>
  <c r="S15" i="29" s="1"/>
  <c r="R14" i="29"/>
  <c r="S14" i="29" s="1"/>
  <c r="R13" i="29"/>
  <c r="S13" i="29" s="1"/>
  <c r="R12" i="29"/>
  <c r="S12" i="29" s="1"/>
  <c r="R11" i="29"/>
  <c r="S11" i="29" s="1"/>
  <c r="R10" i="29"/>
  <c r="S10" i="29" s="1"/>
  <c r="R9" i="29"/>
  <c r="S9" i="29" s="1"/>
  <c r="R8" i="29"/>
  <c r="S8" i="29" s="1"/>
  <c r="H23" i="28"/>
  <c r="H22" i="28"/>
  <c r="H21" i="28"/>
  <c r="H20" i="28"/>
  <c r="H19" i="28"/>
  <c r="H18" i="28"/>
  <c r="H17" i="28"/>
  <c r="H16" i="28"/>
  <c r="H15" i="28"/>
  <c r="H14" i="28"/>
  <c r="H13" i="28"/>
  <c r="H12" i="28"/>
  <c r="H11" i="28"/>
  <c r="H10" i="28"/>
  <c r="H9" i="28"/>
  <c r="H8" i="28"/>
  <c r="H7" i="28"/>
  <c r="H13" i="27"/>
  <c r="G13" i="27"/>
  <c r="F13" i="27"/>
  <c r="E13" i="27"/>
  <c r="D13" i="27"/>
  <c r="I28" i="26"/>
  <c r="G27" i="26"/>
  <c r="G26" i="26"/>
  <c r="G25" i="26"/>
  <c r="G24" i="26"/>
  <c r="G23" i="26"/>
  <c r="G22" i="26"/>
  <c r="G21" i="26"/>
  <c r="G20" i="26"/>
  <c r="G19" i="26"/>
  <c r="G18" i="26"/>
  <c r="G17" i="26"/>
  <c r="G16" i="26"/>
  <c r="G15" i="26"/>
  <c r="G14" i="26"/>
  <c r="G13" i="26"/>
  <c r="G12" i="26"/>
  <c r="G11" i="26"/>
  <c r="F28" i="26"/>
  <c r="E28" i="26"/>
  <c r="G10" i="26"/>
  <c r="H28" i="26"/>
  <c r="G9" i="26"/>
  <c r="D28" i="26"/>
  <c r="I22" i="24"/>
  <c r="H22" i="24"/>
  <c r="F22" i="24"/>
  <c r="D22" i="24"/>
  <c r="N31" i="23"/>
  <c r="J31" i="23"/>
  <c r="C24" i="23"/>
  <c r="F24" i="23"/>
  <c r="F23" i="23"/>
  <c r="C23" i="23"/>
  <c r="F22" i="23"/>
  <c r="C22" i="23"/>
  <c r="F21" i="23"/>
  <c r="C21" i="23"/>
  <c r="F20" i="23"/>
  <c r="C20" i="23"/>
  <c r="F19" i="23"/>
  <c r="C19" i="23"/>
  <c r="M18" i="23"/>
  <c r="L18" i="23"/>
  <c r="K18" i="23"/>
  <c r="J18" i="23"/>
  <c r="I18" i="23"/>
  <c r="H18" i="23"/>
  <c r="F18" i="23" s="1"/>
  <c r="G18" i="23"/>
  <c r="E18" i="23"/>
  <c r="F17" i="23"/>
  <c r="C17" i="23"/>
  <c r="F16" i="23"/>
  <c r="C16" i="23"/>
  <c r="F15" i="23"/>
  <c r="C15" i="23"/>
  <c r="F14" i="23"/>
  <c r="C14" i="23"/>
  <c r="F13" i="23"/>
  <c r="C13" i="23"/>
  <c r="H10" i="23"/>
  <c r="H31" i="23" s="1"/>
  <c r="G10" i="23"/>
  <c r="F12" i="23"/>
  <c r="C12" i="23"/>
  <c r="F11" i="23"/>
  <c r="E10" i="23"/>
  <c r="E31" i="23" s="1"/>
  <c r="M10" i="23"/>
  <c r="M31" i="23" s="1"/>
  <c r="L10" i="23"/>
  <c r="L31" i="23" s="1"/>
  <c r="K10" i="23"/>
  <c r="K31" i="23" s="1"/>
  <c r="J10" i="23"/>
  <c r="J17" i="22"/>
  <c r="I17" i="22"/>
  <c r="H17" i="22"/>
  <c r="E17" i="22"/>
  <c r="D8" i="22"/>
  <c r="D17" i="22" s="1"/>
  <c r="G8" i="22"/>
  <c r="G17" i="22" s="1"/>
  <c r="J8" i="22"/>
  <c r="I8" i="22"/>
  <c r="H8" i="22"/>
  <c r="F8" i="22"/>
  <c r="F17" i="22" s="1"/>
  <c r="E8" i="22"/>
  <c r="C8" i="22"/>
  <c r="C17" i="22" s="1"/>
  <c r="D7" i="20"/>
  <c r="D7" i="19"/>
  <c r="L29" i="18"/>
  <c r="I29" i="18"/>
  <c r="F29" i="18"/>
  <c r="C29" i="18"/>
  <c r="L28" i="18"/>
  <c r="I28" i="18"/>
  <c r="F28" i="18"/>
  <c r="C28" i="18"/>
  <c r="L27" i="18"/>
  <c r="K23" i="18"/>
  <c r="F27" i="18"/>
  <c r="C27" i="18"/>
  <c r="L26" i="18"/>
  <c r="I26" i="18"/>
  <c r="H23" i="18"/>
  <c r="F26" i="18"/>
  <c r="C26" i="18"/>
  <c r="L25" i="18"/>
  <c r="I25" i="18"/>
  <c r="F25" i="18"/>
  <c r="E23" i="18"/>
  <c r="C25" i="18"/>
  <c r="L24" i="18"/>
  <c r="J23" i="18"/>
  <c r="F24" i="18"/>
  <c r="C24" i="18"/>
  <c r="M23" i="18"/>
  <c r="M30" i="18" s="1"/>
  <c r="G23" i="18"/>
  <c r="L22" i="18"/>
  <c r="I22" i="18"/>
  <c r="F22" i="18"/>
  <c r="C22" i="18"/>
  <c r="L21" i="18"/>
  <c r="I21" i="18"/>
  <c r="F21" i="18"/>
  <c r="C21" i="18"/>
  <c r="L20" i="18"/>
  <c r="I20" i="18"/>
  <c r="F20" i="18"/>
  <c r="C20" i="18"/>
  <c r="L19" i="18"/>
  <c r="I19" i="18"/>
  <c r="F19" i="18"/>
  <c r="C19" i="18"/>
  <c r="L18" i="18"/>
  <c r="J17" i="18"/>
  <c r="I17" i="18" s="1"/>
  <c r="I18" i="18"/>
  <c r="F18" i="18"/>
  <c r="C18" i="18"/>
  <c r="L17" i="18"/>
  <c r="F17" i="18"/>
  <c r="E17" i="18"/>
  <c r="L16" i="18"/>
  <c r="I16" i="18"/>
  <c r="F16" i="18"/>
  <c r="C16" i="18"/>
  <c r="L15" i="18"/>
  <c r="I15" i="18"/>
  <c r="F15" i="18"/>
  <c r="C15" i="18"/>
  <c r="L14" i="18"/>
  <c r="I14" i="18"/>
  <c r="F14" i="18"/>
  <c r="C14" i="18"/>
  <c r="L13" i="18"/>
  <c r="I13" i="18"/>
  <c r="F13" i="18"/>
  <c r="C13" i="18"/>
  <c r="L12" i="18"/>
  <c r="I12" i="18"/>
  <c r="F12" i="18"/>
  <c r="C12" i="18"/>
  <c r="L11" i="18"/>
  <c r="I11" i="18"/>
  <c r="F11" i="18"/>
  <c r="C11" i="18"/>
  <c r="Q9" i="18"/>
  <c r="Q30" i="18" s="1"/>
  <c r="P9" i="18"/>
  <c r="P30" i="18" s="1"/>
  <c r="L10" i="18"/>
  <c r="K9" i="18"/>
  <c r="I10" i="18"/>
  <c r="F10" i="18"/>
  <c r="E9" i="18"/>
  <c r="C10" i="18"/>
  <c r="N9" i="18"/>
  <c r="M9" i="18"/>
  <c r="L9" i="18"/>
  <c r="H9" i="18"/>
  <c r="G9" i="18"/>
  <c r="G30" i="18" s="1"/>
  <c r="D9" i="18"/>
  <c r="F8" i="18"/>
  <c r="C8" i="18"/>
  <c r="E36" i="17"/>
  <c r="H36" i="17"/>
  <c r="G36" i="17"/>
  <c r="F36" i="17"/>
  <c r="D8" i="15"/>
  <c r="E51" i="14"/>
  <c r="D51" i="14"/>
  <c r="E37" i="14"/>
  <c r="D37" i="14"/>
  <c r="E34" i="14"/>
  <c r="D34" i="14"/>
  <c r="D26" i="14"/>
  <c r="E26" i="14"/>
  <c r="E14" i="14"/>
  <c r="E54" i="14" s="1"/>
  <c r="D14" i="14"/>
  <c r="N60" i="11"/>
  <c r="M60" i="11"/>
  <c r="J60" i="11"/>
  <c r="I60" i="11"/>
  <c r="E60" i="11"/>
  <c r="C60" i="11"/>
  <c r="L59" i="11"/>
  <c r="H59" i="11"/>
  <c r="L58" i="11"/>
  <c r="H58" i="11"/>
  <c r="L57" i="11"/>
  <c r="H57" i="11"/>
  <c r="L56" i="11"/>
  <c r="H56" i="11"/>
  <c r="L55" i="11"/>
  <c r="H55" i="11"/>
  <c r="L54" i="11"/>
  <c r="H54" i="11"/>
  <c r="L53" i="11"/>
  <c r="H53" i="11"/>
  <c r="L52" i="11"/>
  <c r="H52" i="11"/>
  <c r="L51" i="11"/>
  <c r="H51" i="11"/>
  <c r="L50" i="11"/>
  <c r="H50" i="11"/>
  <c r="L49" i="11"/>
  <c r="H49" i="11"/>
  <c r="L48" i="11"/>
  <c r="H48" i="11"/>
  <c r="L47" i="11"/>
  <c r="H47" i="11"/>
  <c r="L46" i="11"/>
  <c r="H46" i="11"/>
  <c r="L45" i="11"/>
  <c r="H45" i="11"/>
  <c r="L44" i="11"/>
  <c r="H44" i="11"/>
  <c r="L43" i="11"/>
  <c r="H43" i="11"/>
  <c r="L42" i="11"/>
  <c r="H42" i="11"/>
  <c r="L41" i="11"/>
  <c r="H41" i="11"/>
  <c r="L40" i="11"/>
  <c r="H40" i="11"/>
  <c r="L39" i="11"/>
  <c r="H39" i="11"/>
  <c r="L38" i="11"/>
  <c r="H38" i="11"/>
  <c r="L37" i="11"/>
  <c r="H37" i="11"/>
  <c r="L36" i="11"/>
  <c r="H36" i="11"/>
  <c r="L35" i="11"/>
  <c r="H35" i="11"/>
  <c r="L34" i="11"/>
  <c r="H34" i="11"/>
  <c r="L33" i="11"/>
  <c r="H33" i="11"/>
  <c r="L32" i="11"/>
  <c r="H32" i="11"/>
  <c r="L31" i="11"/>
  <c r="H31" i="11"/>
  <c r="L30" i="11"/>
  <c r="H30" i="11"/>
  <c r="L29" i="11"/>
  <c r="H29" i="11"/>
  <c r="L28" i="11"/>
  <c r="H28" i="11"/>
  <c r="L27" i="11"/>
  <c r="H27" i="11"/>
  <c r="L26" i="11"/>
  <c r="H26" i="11"/>
  <c r="L25" i="11"/>
  <c r="H25" i="11"/>
  <c r="L24" i="11"/>
  <c r="H24" i="11"/>
  <c r="L23" i="11"/>
  <c r="H23" i="11"/>
  <c r="L22" i="11"/>
  <c r="H22" i="11"/>
  <c r="L21" i="11"/>
  <c r="H21" i="11"/>
  <c r="L20" i="11"/>
  <c r="H20" i="11"/>
  <c r="L19" i="11"/>
  <c r="H19" i="11"/>
  <c r="L18" i="11"/>
  <c r="H18" i="11"/>
  <c r="L17" i="11"/>
  <c r="H17" i="11"/>
  <c r="L16" i="11"/>
  <c r="H16" i="11"/>
  <c r="L15" i="11"/>
  <c r="H15" i="11"/>
  <c r="L14" i="11"/>
  <c r="H14" i="11"/>
  <c r="L13" i="11"/>
  <c r="H13" i="11"/>
  <c r="L12" i="11"/>
  <c r="H12" i="11"/>
  <c r="L11" i="11"/>
  <c r="L60" i="11" s="1"/>
  <c r="H11" i="11"/>
  <c r="H60" i="11" s="1"/>
  <c r="E41" i="9"/>
  <c r="D41" i="9"/>
  <c r="E33" i="9"/>
  <c r="D33" i="9"/>
  <c r="E25" i="9"/>
  <c r="D25" i="9"/>
  <c r="D90" i="8"/>
  <c r="D69" i="8"/>
  <c r="D60" i="8"/>
  <c r="D70" i="8" s="1"/>
  <c r="D49" i="8"/>
  <c r="D50" i="8" s="1"/>
  <c r="F39" i="3"/>
  <c r="F38" i="3"/>
  <c r="F37" i="3"/>
  <c r="F36" i="3"/>
  <c r="E36" i="3"/>
  <c r="D36" i="3"/>
  <c r="F35" i="3"/>
  <c r="D32" i="3"/>
  <c r="F32" i="3" s="1"/>
  <c r="E32" i="3"/>
  <c r="F31" i="3"/>
  <c r="F30" i="3"/>
  <c r="F29" i="3"/>
  <c r="F28" i="3"/>
  <c r="F27" i="3"/>
  <c r="F26" i="3"/>
  <c r="F25" i="3"/>
  <c r="F19" i="3"/>
  <c r="F18" i="3"/>
  <c r="F17" i="3"/>
  <c r="F16" i="3"/>
  <c r="E14" i="3"/>
  <c r="F15" i="3"/>
  <c r="F13" i="3"/>
  <c r="F12" i="3"/>
  <c r="F11" i="3"/>
  <c r="F10" i="3"/>
  <c r="E9" i="3"/>
  <c r="F8" i="3"/>
  <c r="E44" i="3"/>
  <c r="D9" i="3"/>
  <c r="F9" i="3" s="1"/>
  <c r="I23" i="18" l="1"/>
  <c r="E63" i="14"/>
  <c r="E56" i="14"/>
  <c r="E57" i="14" s="1"/>
  <c r="H30" i="18"/>
  <c r="F23" i="18"/>
  <c r="G31" i="23"/>
  <c r="F10" i="23"/>
  <c r="F31" i="23" s="1"/>
  <c r="E58" i="14"/>
  <c r="F30" i="18"/>
  <c r="C9" i="18"/>
  <c r="E30" i="18"/>
  <c r="D6" i="15"/>
  <c r="G28" i="26"/>
  <c r="D54" i="14"/>
  <c r="K30" i="18"/>
  <c r="N23" i="18"/>
  <c r="I27" i="18"/>
  <c r="C11" i="23"/>
  <c r="F9" i="18"/>
  <c r="D17" i="18"/>
  <c r="D23" i="18"/>
  <c r="C23" i="18" s="1"/>
  <c r="D10" i="23"/>
  <c r="D14" i="3"/>
  <c r="J9" i="18"/>
  <c r="D18" i="23"/>
  <c r="C18" i="23" s="1"/>
  <c r="I24" i="18"/>
  <c r="I10" i="23"/>
  <c r="I31" i="23" s="1"/>
  <c r="D30" i="18" l="1"/>
  <c r="C17" i="18"/>
  <c r="C30" i="18" s="1"/>
  <c r="D31" i="23"/>
  <c r="C10" i="23"/>
  <c r="C31" i="23" s="1"/>
  <c r="L23" i="18"/>
  <c r="L30" i="18" s="1"/>
  <c r="N30" i="18"/>
  <c r="D63" i="14"/>
  <c r="D58" i="14"/>
  <c r="D21" i="13"/>
  <c r="D20" i="13" s="1"/>
  <c r="D56" i="14"/>
  <c r="D57" i="14" s="1"/>
  <c r="J30" i="18"/>
  <c r="I9" i="18"/>
  <c r="I30" i="18" s="1"/>
  <c r="F14" i="3"/>
  <c r="D44" i="3"/>
  <c r="F44" i="3" s="1"/>
</calcChain>
</file>

<file path=xl/sharedStrings.xml><?xml version="1.0" encoding="utf-8"?>
<sst xmlns="http://schemas.openxmlformats.org/spreadsheetml/2006/main" count="2964" uniqueCount="1673">
  <si>
    <t>Key metrics and overview of risk-weighted exposure amounts</t>
  </si>
  <si>
    <t>Template EU OV1 - Overview of total risk exposure amounts</t>
  </si>
  <si>
    <t>Template EU KM1 - Key metrics template</t>
  </si>
  <si>
    <t>n/a</t>
  </si>
  <si>
    <t>Template EU INS1 - Insurance participations</t>
  </si>
  <si>
    <t>Template EU INS2 - Financial conglomerates information on own funds and capital adequacy ratio</t>
  </si>
  <si>
    <t>Table EU OVC - ICAAP information</t>
  </si>
  <si>
    <t>Risk management policies and objectives</t>
  </si>
  <si>
    <t>Table EU OVA - Institution risk management approach</t>
  </si>
  <si>
    <t>Table EU OVB - Disclosure on governance arrangements</t>
  </si>
  <si>
    <t>The scope of application</t>
  </si>
  <si>
    <t>Template EU LI1 - Differences between the accounting scope and the scope of prudential consolidation and mapping of financial statement categories with regulatory risk categories</t>
  </si>
  <si>
    <t xml:space="preserve">Template EU LI2 - Main sources of differences between regulatory exposure amounts and carrying values in financial statements </t>
  </si>
  <si>
    <t xml:space="preserve">Template EU LI3 - Outline of the differences in the scopes of consolidation (entity by entity) </t>
  </si>
  <si>
    <t>Table EU LIA - Explanations of differences between accounting and regulatory exposure amounts</t>
  </si>
  <si>
    <t>Table EU LIB - Other qualitative information on the scope of application</t>
  </si>
  <si>
    <t>Template EU PV1 - Prudent valuation adjustments (PVA)</t>
  </si>
  <si>
    <t>Own funds</t>
  </si>
  <si>
    <t>Template EU CC1 - Composition of regulatory own funds</t>
  </si>
  <si>
    <t>Template EU CC2 - reconciliation of regulatory own funds to balance sheet in the audited financial statements</t>
  </si>
  <si>
    <t>Template EU CCA: Main features of regulatory own funds instruments and eligible liabilities instruments</t>
  </si>
  <si>
    <t>Countercyclical capital buffers</t>
  </si>
  <si>
    <t>Template EU CCyB1 - Geographical distribution of credit exposures relevant for the calculation of the countercyclical buffer</t>
  </si>
  <si>
    <t>Template EU CCyB2 - Amount of institution-specific countercyclical capital buffer</t>
  </si>
  <si>
    <t>The leverage ratio</t>
  </si>
  <si>
    <t>Template EU LR1 - LRSum: Summary reconciliation of accounting assets and leverage ratio exposures</t>
  </si>
  <si>
    <t>Template EU LR2 - LRCom: Leverage ratio common disclosure</t>
  </si>
  <si>
    <t>Template EU LR3 - LRSpl: Split-up of on balance sheet exposures (excluding derivatives, SFTs and exempted exposures)</t>
  </si>
  <si>
    <t>Table EU LRA: Disclosure of LR qualitative information</t>
  </si>
  <si>
    <t>Liquidity requirements</t>
  </si>
  <si>
    <t xml:space="preserve">Table EU LIQA - Liquidity risk management </t>
  </si>
  <si>
    <t>Template EU LIQ1 - Quantitative information of LCR</t>
  </si>
  <si>
    <t>Table EU LIQB  on qualitative information on LCR, which complements template EU LIQ1.</t>
  </si>
  <si>
    <t xml:space="preserve">Template EU LIQ2: Net Stable Funding Ratio </t>
  </si>
  <si>
    <t>Credit risk quality</t>
  </si>
  <si>
    <t>Table EU CRA: General qualitative information about credit risk</t>
  </si>
  <si>
    <t>Table EU CRB: Additional disclosure related to the credit quality of assets</t>
  </si>
  <si>
    <t>Template EU CR1: Performing and non-performing exposures and related provisions</t>
  </si>
  <si>
    <t>Template EU CR1-A: Maturity of exposures</t>
  </si>
  <si>
    <t>Template EU CR2: Changes in the stock of non-performing loans and advances</t>
  </si>
  <si>
    <t>Template EU CR2a: Changes in the stock of non-performing loans and advances and related net accumulated recoveries</t>
  </si>
  <si>
    <t>Template EU CQ1: Credit quality of forborne exposures</t>
  </si>
  <si>
    <t>Template EU CQ2: Quality of forbearance</t>
  </si>
  <si>
    <t>Template EU CQ3: Credit quality of performing and non-performing exposures by past due days</t>
  </si>
  <si>
    <t>Template EU CQ4: Quality of non-performing exposures by geography </t>
  </si>
  <si>
    <t>Template EU CQ5: Credit quality of loans and advances by industry</t>
  </si>
  <si>
    <t xml:space="preserve">Template EU CQ6: Collateral valuation - loans and advances </t>
  </si>
  <si>
    <t xml:space="preserve">Template EU CQ7: Collateral obtained by taking possession and execution processes </t>
  </si>
  <si>
    <t>Template EU CQ8: Collateral obtained by taking possession and execution processes - vintage breakdown</t>
  </si>
  <si>
    <t>The use of credit risk mitigation techniques</t>
  </si>
  <si>
    <t>Table EU CRC - Qualitative disclosure requirements related to CRM techniques</t>
  </si>
  <si>
    <t>Template EU CR3 -  CRM techniques overview:  Disclosure of the use of credit risk mitigation techniques</t>
  </si>
  <si>
    <t>The use of standardised approach</t>
  </si>
  <si>
    <t>Table EU CRD - Qualitative disclosure requirements related to standardised model</t>
  </si>
  <si>
    <t>Template EU CR4 - standardised approach - Credit risk exposure and CRM effects</t>
  </si>
  <si>
    <t>Template EU CR5 - standardised approach</t>
  </si>
  <si>
    <t>The use of the IRB approach to credit risk</t>
  </si>
  <si>
    <t>Table EU CRE - Qualitative disclosure requirements related to IRB approach</t>
  </si>
  <si>
    <t>Template EU CR6 - IRB approach - Credit risk exposures by exposure class and PD range</t>
  </si>
  <si>
    <t>Template EU CR6-A - Scope of the use of IRB and SA approaches</t>
  </si>
  <si>
    <t>Template EU CR7 - IRB approach - Effect on the RWEAs of credit derivatives used as CRM techniques</t>
  </si>
  <si>
    <t>Template EU CR7-A - IRB approach - Disclosure of the extent of the use of CRM techniques</t>
  </si>
  <si>
    <t xml:space="preserve">Template EU CR8 -  RWEA flow statements of credit risk exposures under the IRB approach </t>
  </si>
  <si>
    <t>Template CR9 -IRB approach - Back-testing of PD per exposure class (fixed PD scale)</t>
  </si>
  <si>
    <t>Template CR9.1 -IRB approach - Back-testing of PD per exposure class (only for  PD estimates according to point (f) of Article 180(1) CRR)</t>
  </si>
  <si>
    <t>Specialised lending</t>
  </si>
  <si>
    <t>Template EU CR10 -  Specialised lending and equity exposures under the simple riskweighted approach</t>
  </si>
  <si>
    <t>Exposures to counterparty credit risk</t>
  </si>
  <si>
    <t>Table EU CCRA - Qualitative disclosure related to CCR</t>
  </si>
  <si>
    <t>Template EU CCR1 - Analysis of CCR exposure by approach</t>
  </si>
  <si>
    <t>Template EU CCR2 - Transactions subject to own funds requirements for CVA risk</t>
  </si>
  <si>
    <t>Template EU CCR3 - Standardised approach - CCR exposures by regulatory exposure class and risk weights</t>
  </si>
  <si>
    <t>Template EU CCR4 - IRB approach - CCR exposures by exposure class and PD scale</t>
  </si>
  <si>
    <t>Template EU CCR5 - Composition of collateral for CCR exposures</t>
  </si>
  <si>
    <t>Template EU CCR6 - Credit derivatives exposures</t>
  </si>
  <si>
    <t>Template EU CCR7 - RWEA flow statements of CCR exposures under the IMM</t>
  </si>
  <si>
    <t>Template EU CCR8 - Exposures to CCPs</t>
  </si>
  <si>
    <t>Exposures to securitisation positions</t>
  </si>
  <si>
    <t xml:space="preserve">Table EU-SECA - Qualitative disclosure requirements related to securitisation exposures </t>
  </si>
  <si>
    <t>Template EU-SEC1 - Securitisation exposures in the non-trading book</t>
  </si>
  <si>
    <t>Template EU-SEC2 - Securitisation exposures in the trading book</t>
  </si>
  <si>
    <t>Template EU-SEC3 - Securitisation exposures in the non-trading book and associated regulatory capital requirements - institution acting as originator or as sponsor</t>
  </si>
  <si>
    <t>Template EU-SEC4 - Securitisation exposures in the non-trading book and associated regulatory capital requirements - institution acting as investor</t>
  </si>
  <si>
    <t>Template EU-SEC5 - Exposures securitised by the institution - Exposures in default and specific credit risk adjustments</t>
  </si>
  <si>
    <t>The use of standardised approach and internal model for market risk</t>
  </si>
  <si>
    <t>Table EU MRA: Qualitative disclosure requirements related to market risk</t>
  </si>
  <si>
    <t>Template EU MR1 - Market risk under the standardised approach</t>
  </si>
  <si>
    <t>Table EU MRB: Qualitative disclosure requirements for institutions using the internal Market Risk Models</t>
  </si>
  <si>
    <t>Template EU MR2-A - Market risk under the internal Model Approach (IMA)</t>
  </si>
  <si>
    <t>Template EU MR2-B - RWA flow statements of market risk exposures under the IMA</t>
  </si>
  <si>
    <t>Template EU MR3 - IMA values for trading portfolios</t>
  </si>
  <si>
    <t>Template EU MR4 - Comparison of VaR estimates with gains/losses</t>
  </si>
  <si>
    <t>Operational risk</t>
  </si>
  <si>
    <t>Table EU ORA - Qualitative information on operational risk</t>
  </si>
  <si>
    <t>Template EU OR1 - Operational risk own funds requirements and risk-weighted exposure amounts</t>
  </si>
  <si>
    <t>Remuneration policy</t>
  </si>
  <si>
    <t>Table EU  REMA - Remuneration policy</t>
  </si>
  <si>
    <t xml:space="preserve">Template EU REM1 - Remuneration awarded for the financial year </t>
  </si>
  <si>
    <t>Template EU REM2 - Special payments  to staff whose professional activities have a material impact on institutions’ risk profile (identified staff)</t>
  </si>
  <si>
    <t xml:space="preserve">Template EU REM3 - Deferred remuneration </t>
  </si>
  <si>
    <t>Template EU REM4 - Remuneration of 1 million EUR or more per year</t>
  </si>
  <si>
    <t>Template EU REM5 - Information on remuneration of staff whose professional activities have a material impact on institutions’ risk profile (identified staff)</t>
  </si>
  <si>
    <t>Encumbered and unencumbered assets</t>
  </si>
  <si>
    <t>Template EU AE1 - Encumbered and unencumbered assets</t>
  </si>
  <si>
    <t>Template EU AE2 - Collateral received and own debt securities issued</t>
  </si>
  <si>
    <t>Template EU AE3 - Sources of encumbrance</t>
  </si>
  <si>
    <t>Table EU AE4 - Accompanying narrative information</t>
  </si>
  <si>
    <t>ESG prudential disclosures</t>
  </si>
  <si>
    <t>Table 1 - Qualitative information on Environmental risk</t>
  </si>
  <si>
    <t>Table 2 - Qualitative information on Social risk</t>
  </si>
  <si>
    <t>Table 3 - Qualitative information on Governance risk</t>
  </si>
  <si>
    <t>Template 1: Banking book- Climate Change transition risk: Credit quality of exposures by sector, emissions and residual maturity</t>
  </si>
  <si>
    <t>Template 2: Banking book - Climate change transition risk: Loans collateralised by immovable property - Energy efficiency of the collateral</t>
  </si>
  <si>
    <t>Template 3: Banking book - Climate change transition risk: Alignment metrics</t>
  </si>
  <si>
    <t>Template 4: Banking book - Climate change transition risk: Exposures to top 20 carbon-intensive firms</t>
  </si>
  <si>
    <t>Template 5: Banking book - Climate change physical risk: Exposures subject to physical risk</t>
  </si>
  <si>
    <t>Template 6. Summary of GAR KPIs</t>
  </si>
  <si>
    <t>Template 7 - Mitigating actions: Assets for the calculation of GAR</t>
  </si>
  <si>
    <t>Template 8 - GAR (%)</t>
  </si>
  <si>
    <t>Template 10 - Other climate change mitigating actions that are not covered in the EU Taxonomy</t>
  </si>
  <si>
    <t>IRRBB/CSRBB - Interest Rate Risk/Credit Spread Risk in the Banking Book</t>
  </si>
  <si>
    <t>Template 1_IRRBB_CSRBB_mapping</t>
  </si>
  <si>
    <t>Template 2_CSRBB sensitivities</t>
  </si>
  <si>
    <t>Template 3_Unrealised losses</t>
  </si>
  <si>
    <t>Template 4_CSRBB_Additional</t>
  </si>
  <si>
    <t>Template 5_NMD_stratification</t>
  </si>
  <si>
    <t>Template 6_IRRBB_Additional</t>
  </si>
  <si>
    <t>Template 7_Realised NII</t>
  </si>
  <si>
    <t>Template EU OV1 – Overview of total risk exposure amounts</t>
  </si>
  <si>
    <t>Total risk exposure amounts (TREA)</t>
  </si>
  <si>
    <t>Total own funds requirements</t>
  </si>
  <si>
    <t>a</t>
  </si>
  <si>
    <t>b</t>
  </si>
  <si>
    <t>c</t>
  </si>
  <si>
    <t>2024Q3</t>
  </si>
  <si>
    <t>2024Q2</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</si>
  <si>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</si>
  <si>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</si>
  <si>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</si>
  <si>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</si>
  <si>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</si>
  <si>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</si>
  <si>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</si>
  <si>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</si>
  <si>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</si>
  <si>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</si>
  <si>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</si>
  <si>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</si>
  <si>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</si>
  <si>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</si>
  <si>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</si>
  <si>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</si>
  <si>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</si>
  <si>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</si>
  <si>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</si>
  <si>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</si>
  <si>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</si>
  <si>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</si>
  <si>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</si>
  <si>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</si>
  <si>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</si>
  <si>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</si>
  <si>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</si>
  <si>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</si>
  <si>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</si>
  <si>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</si>
  <si>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</si>
  <si>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</si>
  <si>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</si>
  <si>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</si>
  <si>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
  </si>
  <si>
    <t>Total</t>
  </si>
  <si>
    <t>d</t>
  </si>
  <si>
    <t>e</t>
  </si>
  <si>
    <t>2024Q1</t>
  </si>
  <si>
    <t>2023Q4</t>
  </si>
  <si>
    <t>2023Q3</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</si>
  <si>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</si>
  <si>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</si>
  <si>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</si>
  <si>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</si>
  <si>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</si>
  <si>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</si>
  <si>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Aptos Narrow"/>
        <family val="2"/>
        <scheme val="minor"/>
      </rPr>
      <t>-weighted</t>
    </r>
    <r>
      <rPr>
        <b/>
        <sz val="11"/>
        <color rgb="FF000000"/>
        <rFont val="Aptos Narrow"/>
        <family val="2"/>
        <scheme val="minor"/>
      </rPr>
      <t xml:space="preserve"> exposure amount)</t>
    </r>
  </si>
  <si>
    <r>
      <t>Common Equity Tier</t>
    </r>
    <r>
      <rPr>
        <sz val="11"/>
        <color theme="1"/>
        <rFont val="Aptos Narrow"/>
        <family val="2"/>
        <scheme val="minor"/>
      </rPr>
      <t> </t>
    </r>
    <r>
      <rPr>
        <sz val="11"/>
        <color rgb="FF000000"/>
        <rFont val="Aptos Narrow"/>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</si>
  <si>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</si>
  <si>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</si>
  <si>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</si>
  <si>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</si>
  <si>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Aptos Narrow"/>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</si>
  <si>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</si>
  <si>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</si>
  <si>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</si>
  <si>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</si>
  <si>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</si>
  <si>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</si>
  <si>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</si>
  <si>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</si>
  <si>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</si>
  <si>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</si>
  <si>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</si>
  <si>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</si>
  <si>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</si>
  <si>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</si>
  <si>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</si>
  <si>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</si>
  <si>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</si>
  <si>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</si>
  <si>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</si>
  <si>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</si>
  <si>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</si>
  <si>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</si>
  <si>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r>
      <t>Additional own funds requirements to address the risk of excessive leverage (as a percentage of total exposure measure)</t>
    </r>
    <r>
      <rPr>
        <b/>
        <sz val="11"/>
        <color theme="9"/>
        <rFont val="Aptos Narrow"/>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</si>
  <si>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</si>
  <si>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</si>
  <si>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</si>
  <si>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</si>
  <si>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</si>
  <si>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</si>
  <si>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</si>
  <si>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</si>
  <si>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</si>
  <si>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</si>
  <si>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</si>
  <si>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</si>
  <si>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</si>
  <si>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</si>
  <si>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</si>
  <si>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</si>
  <si>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</si>
  <si>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</si>
  <si>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</si>
  <si>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</si>
  <si>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</si>
  <si>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T</t>
  </si>
  <si>
    <t xml:space="preserve">Supplementary own fund requirements of the financial conglomerate (amount) </t>
  </si>
  <si>
    <t>Capital adequacy ratio of the financial conglomerate (%)</t>
  </si>
  <si>
    <t>Exposure value</t>
  </si>
  <si>
    <t>Risk exposure amount</t>
  </si>
  <si>
    <t>Own fund instruments held in insurance or re-insurance undertakings  or insurance holding company not deducted from own funds</t>
  </si>
  <si>
    <t>Internal Capital Adequacy Assessment Process +ongoing assessment of the bank's risks, how the bank intends to mitigate those risks and how much current and future capital is necessary having considered other mitigating factors</t>
  </si>
  <si>
    <t>Free format text boxes for disclosure on qualitative items</t>
  </si>
  <si>
    <t xml:space="preserve">Legal basis </t>
  </si>
  <si>
    <t>Free format</t>
  </si>
  <si>
    <t>Article 438(a) CRR</t>
  </si>
  <si>
    <t>Overview of internal capital and liquidity adequacy assessment process for the Financial Supervision Authority</t>
  </si>
  <si>
    <t xml:space="preserve"> (a)</t>
  </si>
  <si>
    <t xml:space="preserve">  (b)</t>
  </si>
  <si>
    <t>Amounts</t>
  </si>
  <si>
    <r>
      <t>Source based on reference numbers/letters of the balance sheet under the regulatory scope of consolidation</t>
    </r>
    <r>
      <rPr>
        <sz val="11"/>
        <rFont val="Aptos Narrow"/>
        <family val="2"/>
        <scheme val="minor"/>
      </rPr>
      <t> </t>
    </r>
  </si>
  <si>
    <t xml:space="preserve">Common Equity Tier 1 (CET1) capital:  instruments and reserves                                             </t>
  </si>
  <si>
    <t xml:space="preserve">Capital instruments and the related share premium accounts </t>
  </si>
  <si>
    <t>Article 26(1) and with Articles 27, 28, 29</t>
  </si>
  <si>
    <t xml:space="preserve">     of which: Instrument type 1</t>
  </si>
  <si>
    <t xml:space="preserve">     of which: Instrument type 2</t>
  </si>
  <si>
    <t xml:space="preserve">     of which: Instrument type 3</t>
  </si>
  <si>
    <t xml:space="preserve">Retained earnings </t>
  </si>
  <si>
    <t xml:space="preserve">Article 26(1) (c) CRR </t>
  </si>
  <si>
    <t>Accumulated other comprehensive income (and other reserves)</t>
  </si>
  <si>
    <t>Article 26(1) (d) and (e) CRR</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</si>
  <si>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</si>
  <si>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</si>
  <si>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</si>
  <si>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</si>
  <si>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</si>
  <si>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</si>
  <si>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Article 26(2) CRR</t>
  </si>
  <si>
    <t>Common Equity Tier 1 (CET1) capital before regulatory adjustments</t>
  </si>
  <si>
    <t>Common Equity Tier 1 (CET1) capital: regulatory adjustments </t>
  </si>
  <si>
    <t>Additional value adjustments (negative amount)</t>
  </si>
  <si>
    <t xml:space="preserve">Article 34 and 105 CRR </t>
  </si>
  <si>
    <t>Intangible assets (net of related tax liability) (negative amount)</t>
  </si>
  <si>
    <t>Article 36(1) (b) and with Article 37 CRR</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</si>
  <si>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</si>
  <si>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</si>
  <si>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</si>
  <si>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</si>
  <si>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</si>
  <si>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</si>
  <si>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</si>
  <si>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</si>
  <si>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</si>
  <si>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Article 36(1) (h) and in Articles 43, 45, 46, 49(2) and (3) and 79 CRR</t>
  </si>
  <si>
    <t>Direct, indirect and synthetic holdings by the institution of the CET1 instruments of financial sector entities where the institution has a significant investment in those entities (amount above 10% threshold and net of eligible short positions) (negative amount)</t>
  </si>
  <si>
    <t>Article 36(1) (i), in Articles 43, 45, 47, in point (b) of Article 48(1), and in Article 49(1) to (3) CRR</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</si>
  <si>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</si>
  <si>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</si>
  <si>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</si>
  <si>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</si>
  <si>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</si>
  <si>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</si>
  <si>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</si>
  <si>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</si>
  <si>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r>
      <t>Deferred tax assets arising from temporary differences (amount above 10% threshold, net of related tax liability where the conditions in Article 38</t>
    </r>
    <r>
      <rPr>
        <strike/>
        <sz val="9"/>
        <color rgb="FFFF0000"/>
        <rFont val="Aptos Narrow"/>
        <family val="2"/>
        <scheme val="minor"/>
      </rPr>
      <t xml:space="preserve"> </t>
    </r>
    <r>
      <rPr>
        <sz val="9"/>
        <rFont val="Aptos Narrow"/>
        <family val="2"/>
        <scheme val="minor"/>
      </rPr>
      <t>(3) CRR are met) (negative amount)</t>
    </r>
  </si>
  <si>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</si>
  <si>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</si>
  <si>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</si>
  <si>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</si>
  <si>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</si>
  <si>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</si>
  <si>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</si>
  <si>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r>
      <t>Qualifying AT1 deductions that exceed the AT1</t>
    </r>
    <r>
      <rPr>
        <sz val="9"/>
        <rFont val="Aptos Narrow"/>
        <family val="2"/>
        <scheme val="minor"/>
      </rPr>
      <t xml:space="preserve"> items of the institution (negative amount)</t>
    </r>
  </si>
  <si>
    <t>27a</t>
  </si>
  <si>
    <r>
      <t>Other regulatory adjustments</t>
    </r>
    <r>
      <rPr>
        <strike/>
        <sz val="9"/>
        <color rgb="FFFF0000"/>
        <rFont val="Aptos Narrow"/>
        <family val="2"/>
        <scheme val="minor"/>
      </rPr>
      <t/>
    </r>
  </si>
  <si>
    <t>Total regulatory adjustments to Common Equity Tier 1 (CET1)</t>
  </si>
  <si>
    <t xml:space="preserve">Common Equity Tier 1 (CET1) capital </t>
  </si>
  <si>
    <t>Additional Tier 1 (AT1) capital: instruments</t>
  </si>
  <si>
    <t>Capital instruments and the related share premium accounts</t>
  </si>
  <si>
    <t>Articles 51 and 52 CRR</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</si>
  <si>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</si>
  <si>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</si>
  <si>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</si>
  <si>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</si>
  <si>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</si>
  <si>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</si>
  <si>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</si>
  <si>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</si>
  <si>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</si>
  <si>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</si>
  <si>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</si>
  <si>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</si>
  <si>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</si>
  <si>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</si>
  <si>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</si>
  <si>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r>
      <t>Qualifying T2 deductions that exceed the T2</t>
    </r>
    <r>
      <rPr>
        <sz val="9"/>
        <rFont val="Aptos Narrow"/>
        <family val="2"/>
        <scheme val="minor"/>
      </rPr>
      <t xml:space="preserve"> items of the institution (negative amount)</t>
    </r>
  </si>
  <si>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</si>
  <si>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</si>
  <si>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</si>
  <si>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</si>
  <si>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</si>
  <si>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</si>
  <si>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</si>
  <si>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</si>
  <si>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</si>
  <si>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</si>
  <si>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</si>
  <si>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</si>
  <si>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</si>
  <si>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</si>
  <si>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</si>
  <si>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</si>
  <si>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</si>
  <si>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</si>
  <si>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</si>
  <si>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</si>
  <si>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</si>
  <si>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r>
      <t>EU-56a</t>
    </r>
    <r>
      <rPr>
        <sz val="8"/>
        <rFont val="Aptos Narrow"/>
        <family val="2"/>
        <scheme val="minor"/>
      </rPr>
      <t> </t>
    </r>
  </si>
  <si>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</si>
  <si>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</si>
  <si>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</si>
  <si>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</si>
  <si>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</si>
  <si>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</si>
  <si>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</si>
  <si>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</si>
  <si>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</si>
  <si>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Article 92(2) (a) CRR</t>
  </si>
  <si>
    <t>Tier 1 capital</t>
  </si>
  <si>
    <t>Article 92(2) (b) CRR</t>
  </si>
  <si>
    <t>Total capital</t>
  </si>
  <si>
    <t>Article 92(2) (c) CRR</t>
  </si>
  <si>
    <t>Institution CET1 overall capital requirements</t>
  </si>
  <si>
    <t>Articles 128, 129, 130, 131 and 133 CRD</t>
  </si>
  <si>
    <t xml:space="preserve">of which: capital conservation buffer requirement </t>
  </si>
  <si>
    <t>Article 129 CRD</t>
  </si>
  <si>
    <t xml:space="preserve">of which: countercyclical capital buffer requirement </t>
  </si>
  <si>
    <t>Article 130 CRD</t>
  </si>
  <si>
    <t xml:space="preserve">of which: systemic risk buffer requirement </t>
  </si>
  <si>
    <t>Article 133 CRD</t>
  </si>
  <si>
    <t>EU-67a</t>
  </si>
  <si>
    <t>of which: Global Systemically Important Institution (G-SII) or Other Systemically Important Institution (O-SII) buffer requirement</t>
  </si>
  <si>
    <t>Article 131 CRD</t>
  </si>
  <si>
    <t>EU-67b</t>
  </si>
  <si>
    <t>of which: additional own funds requirements to address the risks other than the risk of excessive leverage</t>
  </si>
  <si>
    <t>Article 104(1) of Directive 2013/36/EU</t>
  </si>
  <si>
    <t>Common Equity Tier 1 capital (as a percentage of risk exposure amount) available after meeting the minimum capital requirements</t>
  </si>
  <si>
    <t>National minima (if different from Basel III)</t>
  </si>
  <si>
    <r>
      <t>Not applicable</t>
    </r>
    <r>
      <rPr>
        <sz val="9"/>
        <color rgb="FFFF0000"/>
        <rFont val="Aptos Narrow"/>
        <family val="2"/>
        <scheme val="minor"/>
      </rPr>
      <t/>
    </r>
  </si>
  <si>
    <t>Amounts below the thresholds for deduction (before risk weighting) </t>
  </si>
  <si>
    <r>
      <t>Direct and indirect holdings of</t>
    </r>
    <r>
      <rPr>
        <sz val="9"/>
        <rFont val="Aptos Narrow"/>
        <family val="2"/>
        <scheme val="minor"/>
      </rPr>
      <t xml:space="preserve"> own funds and  eligible liabilities of financial sector entities where the institution does not have a significant investment in those entities (amount below 10% threshold and net of eligible short positions)   </t>
    </r>
  </si>
  <si>
    <t>Article 36(1) (h) and with Articles, 45, 46, point (c) of Article 56, 59, 60, point (c) of Article 66, 69, 70 and 72i CRR</t>
  </si>
  <si>
    <t xml:space="preserve">Direct and indirect holdings by the institution of the CET1 instruments of financial sector entities where the institution has a significant investment in those entities (amount below 17.65% thresholds and net of eligible short positions) </t>
  </si>
  <si>
    <t>Article 36(1) (i), with Articles 43, 45, 47, with point (b) of Article 48(1) and with Article 49(1) to (3) CRR</t>
  </si>
  <si>
    <r>
      <t xml:space="preserve">Deferred tax assets arising from temporary differences (amount below </t>
    </r>
    <r>
      <rPr>
        <sz val="9"/>
        <rFont val="Aptos Narrow"/>
        <family val="2"/>
        <scheme val="minor"/>
      </rPr>
      <t>17,65% threshold, net of related tax liability where the conditions in Article 38 (3) CRR are met)</t>
    </r>
  </si>
  <si>
    <t>Applicable caps on the inclusion of provisions in Tier 2 </t>
  </si>
  <si>
    <t>Credit risk adjustments included in T2 in respect of exposures subject to standardised approach (prior to the application of the cap)</t>
  </si>
  <si>
    <t>Article 62 CRR</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</si>
  <si>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</si>
  <si>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</si>
  <si>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</si>
  <si>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</si>
  <si>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</si>
  <si>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</si>
  <si>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g</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</si>
  <si>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</si>
  <si>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</si>
  <si>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</si>
  <si>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</si>
  <si>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Flexible template. Rows have to be disclosed in line with the balance sheet included in the audited financial statements of the institutions. Columns shall be kept fixed, unless the institution has the same accounting and regulatory scope of consolidation, in which case columns (a) and (b) shall be merged</t>
  </si>
  <si>
    <t>Balance sheet as in published financial statements</t>
  </si>
  <si>
    <t>Under regulatory scope of consolidation</t>
  </si>
  <si>
    <t>Reference</t>
  </si>
  <si>
    <t>As at period end</t>
  </si>
  <si>
    <r>
      <t xml:space="preserve">Assets - </t>
    </r>
    <r>
      <rPr>
        <i/>
        <sz val="11"/>
        <color rgb="FF000000"/>
        <rFont val="Aptos Narrow"/>
        <family val="2"/>
        <scheme val="minor"/>
      </rPr>
      <t>Breakdown by asset clases according to the balance sheet in the published financial statements</t>
    </r>
  </si>
  <si>
    <t>Due from central banks</t>
  </si>
  <si>
    <t>Cash and cash equivalents</t>
  </si>
  <si>
    <t>Due from credit institutions</t>
  </si>
  <si>
    <t>Due from investment companies</t>
  </si>
  <si>
    <t>Financial assets at fair value through profit or loss</t>
  </si>
  <si>
    <t>Financial assets measured at amortized cost</t>
  </si>
  <si>
    <t>Loans and advances to customers</t>
  </si>
  <si>
    <t>Receivables from customers</t>
  </si>
  <si>
    <t>Other financial assets</t>
  </si>
  <si>
    <t>Other assets</t>
  </si>
  <si>
    <t>Strategic financial investments</t>
  </si>
  <si>
    <t>Tangible assets</t>
  </si>
  <si>
    <t>Right-of-use assets</t>
  </si>
  <si>
    <t>Intangible assets</t>
  </si>
  <si>
    <t>Goodwill</t>
  </si>
  <si>
    <t>Total assets</t>
  </si>
  <si>
    <r>
      <t>Liabilities</t>
    </r>
    <r>
      <rPr>
        <i/>
        <sz val="11"/>
        <color rgb="FF000000"/>
        <rFont val="Aptos Narrow"/>
        <family val="2"/>
        <scheme val="minor"/>
      </rPr>
      <t xml:space="preserve"> - Breakdown by liability clases according to the balance sheet in the published financial statements</t>
    </r>
  </si>
  <si>
    <t>Amounts owed to central banks (TLTRO)</t>
  </si>
  <si>
    <t>Deposits from customers</t>
  </si>
  <si>
    <t>Loans received and debt securities in issue</t>
  </si>
  <si>
    <t xml:space="preserve">Financial liabilities at fair value through profit or loss </t>
  </si>
  <si>
    <t>Accounts payable and other liabilities</t>
  </si>
  <si>
    <t>Subordinated debt</t>
  </si>
  <si>
    <t>Total liabilities</t>
  </si>
  <si>
    <t>Shareholders' Equity</t>
  </si>
  <si>
    <t>Share capital</t>
  </si>
  <si>
    <t>Share premium</t>
  </si>
  <si>
    <t>Legal reserve</t>
  </si>
  <si>
    <t>Other reserves</t>
  </si>
  <si>
    <t>Retained earnings</t>
  </si>
  <si>
    <t>Non-controlling interest</t>
  </si>
  <si>
    <t>Total shareholders' equity</t>
  </si>
  <si>
    <t>Qualitative or quantitative information - Free format</t>
  </si>
  <si>
    <t>Issuer</t>
  </si>
  <si>
    <t>AS LHV Group</t>
  </si>
  <si>
    <t>Unique identifier (eg CUSIP, ISIN or Bloomberg identifier for private placement)</t>
  </si>
  <si>
    <t>EE3100073644 </t>
  </si>
  <si>
    <t>2a</t>
  </si>
  <si>
    <t>Public or private placement</t>
  </si>
  <si>
    <t>Governing law(s) of the instrument</t>
  </si>
  <si>
    <t>Estonian</t>
  </si>
  <si>
    <t>3a </t>
  </si>
  <si>
    <t>Contractual recognition of write down and conversion powers of resolution authorities</t>
  </si>
  <si>
    <t>No</t>
  </si>
  <si>
    <t>Regulatory treatment</t>
  </si>
  <si>
    <t xml:space="preserve">    Current treatment taking into account, where applicable, transitional CRR rules</t>
  </si>
  <si>
    <t>Common Equity Tier 1</t>
  </si>
  <si>
    <t xml:space="preserve">     Post-transitional CRR rules</t>
  </si>
  <si>
    <t xml:space="preserve">     Eligible at solo/(sub-)consolidated/ solo&amp;(sub-)consolidated</t>
  </si>
  <si>
    <t xml:space="preserve">Group </t>
  </si>
  <si>
    <t xml:space="preserve">     Instrument type (types to be specified by each jurisdiction)</t>
  </si>
  <si>
    <t>Common shares</t>
  </si>
  <si>
    <t>Amount recognised in regulatory capital or eligible liabilities  (Currency in million, as of most recent reporting date)</t>
  </si>
  <si>
    <t>EUR 30m</t>
  </si>
  <si>
    <t xml:space="preserve">Nominal amount of instrument </t>
  </si>
  <si>
    <t>EU-9a</t>
  </si>
  <si>
    <t>Issue price</t>
  </si>
  <si>
    <t>Various</t>
  </si>
  <si>
    <t>EU-9b</t>
  </si>
  <si>
    <t>Redemption price</t>
  </si>
  <si>
    <t>Accounting classification</t>
  </si>
  <si>
    <t>Shareholder's equity</t>
  </si>
  <si>
    <t>Original date of issuance</t>
  </si>
  <si>
    <t>Perpetual or dated</t>
  </si>
  <si>
    <t xml:space="preserve">     Original maturity date </t>
  </si>
  <si>
    <t>Issuer call subject to prior supervisory approval</t>
  </si>
  <si>
    <t xml:space="preserve">     Optional call date, contingent call dates and redemption amount </t>
  </si>
  <si>
    <t xml:space="preserve">     Subsequent call dates, if applicable</t>
  </si>
  <si>
    <t>Coupons / dividends</t>
  </si>
  <si>
    <t xml:space="preserve">Fixed or floating dividend/coupon </t>
  </si>
  <si>
    <t>Floating</t>
  </si>
  <si>
    <t xml:space="preserve">Coupon rate and any related index </t>
  </si>
  <si>
    <t xml:space="preserve">Existence of a dividend stopper </t>
  </si>
  <si>
    <t>Yes</t>
  </si>
  <si>
    <t xml:space="preserve">     Fully discretionary, partially discretionary or mandatory (in terms of timing)</t>
  </si>
  <si>
    <t xml:space="preserve">Fully discretionary </t>
  </si>
  <si>
    <t xml:space="preserve">     Fully discretionary, partially discretionary or mandatory (in terms of amount)</t>
  </si>
  <si>
    <t xml:space="preserve">     Existence of step up or other incentive to redeem</t>
  </si>
  <si>
    <t xml:space="preserve">     Noncumulative or cumulative</t>
  </si>
  <si>
    <t>Non-cumulative</t>
  </si>
  <si>
    <t>Convertible or 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</si>
  <si>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</si>
  <si>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</si>
  <si>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</si>
  <si>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</si>
  <si>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</si>
  <si>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</si>
  <si>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</si>
  <si>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</si>
  <si>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</si>
  <si>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</si>
  <si>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</si>
  <si>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</si>
  <si>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</si>
  <si>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EU-34b</t>
  </si>
  <si>
    <t>Ranking of the instrument in normal insolvency proceedings</t>
  </si>
  <si>
    <t>Position in subordination hierarchy in liquidation (specify instrument type immediately senior to instrument)</t>
  </si>
  <si>
    <t>Additional Tier 1</t>
  </si>
  <si>
    <t>Non-compliant transitioned features</t>
  </si>
  <si>
    <t>If yes, specify non-compliant features</t>
  </si>
  <si>
    <t>37a</t>
  </si>
  <si>
    <t>Link to the full term and conditions of the instrument (signposting)</t>
  </si>
  <si>
    <t>(1) Insert ‘N/A’ if the question is not applicable</t>
  </si>
  <si>
    <t>f</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</si>
  <si>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</si>
  <si>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</si>
  <si>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</si>
  <si>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</si>
  <si>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</si>
  <si>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</si>
  <si>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</si>
  <si>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</si>
  <si>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</si>
  <si>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</si>
  <si>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</si>
  <si>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</si>
  <si>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</si>
  <si>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</si>
  <si>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</si>
  <si>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</si>
  <si>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</si>
  <si>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</si>
  <si>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</si>
  <si>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</si>
  <si>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</si>
  <si>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</si>
  <si>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</si>
  <si>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AFGHANISTAN</t>
  </si>
  <si>
    <t>AUSTRALIA</t>
  </si>
  <si>
    <t>AUSTRIA</t>
  </si>
  <si>
    <t>BELGIUM</t>
  </si>
  <si>
    <t>BERMUDA</t>
  </si>
  <si>
    <t>BRAZIL</t>
  </si>
  <si>
    <t>CANADA</t>
  </si>
  <si>
    <t>CAYMAN ISLANDS</t>
  </si>
  <si>
    <t>CHINA</t>
  </si>
  <si>
    <t>CYPRUS</t>
  </si>
  <si>
    <t>CZECH REPUBLIC</t>
  </si>
  <si>
    <t>DENMARK</t>
  </si>
  <si>
    <t>ERITREA</t>
  </si>
  <si>
    <t>ESTONIA</t>
  </si>
  <si>
    <t>FINLAND</t>
  </si>
  <si>
    <t>FRANCE</t>
  </si>
  <si>
    <t>GERMANY</t>
  </si>
  <si>
    <t>GIBRALTAR</t>
  </si>
  <si>
    <t>GREECE</t>
  </si>
  <si>
    <t>HONG KONG</t>
  </si>
  <si>
    <t>INDIA</t>
  </si>
  <si>
    <t>IRELAND</t>
  </si>
  <si>
    <t>ITALY</t>
  </si>
  <si>
    <t>JAPAN</t>
  </si>
  <si>
    <t>JERSEY</t>
  </si>
  <si>
    <t>KOREA, REPUBLIC OF</t>
  </si>
  <si>
    <t>LATVIA</t>
  </si>
  <si>
    <t>LITHUANIA</t>
  </si>
  <si>
    <t>LUXEMBOURG</t>
  </si>
  <si>
    <t>MALAYSIA</t>
  </si>
  <si>
    <t>MALTA</t>
  </si>
  <si>
    <t>NETHERLANDS</t>
  </si>
  <si>
    <t>NEW ZEALAND</t>
  </si>
  <si>
    <t>NORWAY</t>
  </si>
  <si>
    <t>POLAND</t>
  </si>
  <si>
    <t>PORTUGAL</t>
  </si>
  <si>
    <t>ROMANIA</t>
  </si>
  <si>
    <t>RUSSIAN FEDERATION</t>
  </si>
  <si>
    <t>SPAIN</t>
  </si>
  <si>
    <t>SWEDEN</t>
  </si>
  <si>
    <t>SWITZERLAND</t>
  </si>
  <si>
    <t>TAIWAN, PROVINCE OF CHINA</t>
  </si>
  <si>
    <t>THAILAND</t>
  </si>
  <si>
    <t>TURKEY</t>
  </si>
  <si>
    <t>UKRAINE</t>
  </si>
  <si>
    <t>UNITED ARAB EMIRATES</t>
  </si>
  <si>
    <t>UNITED KINGDOM</t>
  </si>
  <si>
    <t>UNITED STATES</t>
  </si>
  <si>
    <t>VIRGIN ISLANDS, BRITISH</t>
  </si>
  <si>
    <t>020</t>
  </si>
  <si>
    <t>Institution specific countercyclical capital buffer rate</t>
  </si>
  <si>
    <t>Institution specific countercyclical capital buffer requirement</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</si>
  <si>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</si>
  <si>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</si>
  <si>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</si>
  <si>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</si>
  <si>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r>
      <t>(Adjustment for temporary exemption of exposures to central bank</t>
    </r>
    <r>
      <rPr>
        <sz val="11"/>
        <color theme="1"/>
        <rFont val="Aptos Narrow"/>
        <family val="2"/>
        <scheme val="minor"/>
      </rPr>
      <t>s (if applicable))</t>
    </r>
  </si>
  <si>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</si>
  <si>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</si>
  <si>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</si>
  <si>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r>
      <t>Adjustment</t>
    </r>
    <r>
      <rPr>
        <sz val="11"/>
        <color rgb="FF000000"/>
        <rFont val="Aptos Narrow"/>
        <family val="2"/>
        <scheme val="minor"/>
      </rPr>
      <t xml:space="preserve"> for derivative financial instruments</t>
    </r>
  </si>
  <si>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</si>
  <si>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</si>
  <si>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</si>
  <si>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</si>
  <si>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</si>
  <si>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</si>
  <si>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</si>
  <si>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</si>
  <si>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r>
      <rPr>
        <b/>
        <sz val="11"/>
        <color theme="1"/>
        <rFont val="Aptos Narrow"/>
        <family val="2"/>
        <scheme val="minor"/>
      </rPr>
      <t>T</t>
    </r>
    <r>
      <rPr>
        <b/>
        <sz val="11"/>
        <color rgb="FF000000"/>
        <rFont val="Aptos Narrow"/>
        <family val="2"/>
        <scheme val="minor"/>
      </rPr>
      <t>otal exposure measure</t>
    </r>
  </si>
  <si>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</si>
  <si>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</si>
  <si>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</si>
  <si>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</si>
  <si>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</si>
  <si>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</si>
  <si>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</si>
  <si>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</si>
  <si>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</si>
  <si>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</si>
  <si>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</si>
  <si>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</si>
  <si>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</si>
  <si>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</si>
  <si>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</si>
  <si>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</si>
  <si>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</si>
  <si>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</si>
  <si>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r>
      <t>(Exempted CCP leg of client-cleared trade exposures) (simplified standardised approach</t>
    </r>
    <r>
      <rPr>
        <sz val="11"/>
        <rFont val="Aptos Narrow"/>
        <family val="2"/>
        <scheme val="minor"/>
      </rPr>
      <t>)</t>
    </r>
  </si>
  <si>
    <t>EU-10b</t>
  </si>
  <si>
    <r>
      <t xml:space="preserve">(Exempted CCP leg of client-cleared trade exposures) (Original </t>
    </r>
    <r>
      <rPr>
        <sz val="11"/>
        <color theme="1"/>
        <rFont val="Aptos Narrow"/>
        <family val="2"/>
        <scheme val="minor"/>
      </rPr>
      <t>Exposure Method)</t>
    </r>
  </si>
  <si>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</si>
  <si>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</si>
  <si>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</si>
  <si>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</si>
  <si>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</si>
  <si>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</si>
  <si>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</si>
  <si>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</si>
  <si>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</si>
  <si>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</si>
  <si>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</si>
  <si>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</si>
  <si>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</si>
  <si>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</si>
  <si>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</si>
  <si>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</si>
  <si>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r>
      <t xml:space="preserve">(General provisions </t>
    </r>
    <r>
      <rPr>
        <sz val="11"/>
        <color theme="1"/>
        <rFont val="Aptos Narrow"/>
        <family val="2"/>
        <scheme val="minor"/>
      </rPr>
      <t>deducted in determining Tier 1 capital and specific provisions associated associated with off-balance sheet exposures)</t>
    </r>
  </si>
  <si>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</si>
  <si>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</si>
  <si>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</si>
  <si>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</si>
  <si>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</si>
  <si>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</si>
  <si>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</si>
  <si>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</si>
  <si>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</si>
  <si>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</si>
  <si>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</si>
  <si>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theme="1"/>
        <rFont val="Aptos Narrow"/>
        <family val="2"/>
        <scheme val="minor"/>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</si>
  <si>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</si>
  <si>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</si>
  <si>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</si>
  <si>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</si>
  <si>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</si>
  <si>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</si>
  <si>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</si>
  <si>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</si>
  <si>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</si>
  <si>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</si>
  <si>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</si>
  <si>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</si>
  <si>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</si>
  <si>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r>
      <rPr>
        <b/>
        <sz val="11"/>
        <color theme="1"/>
        <rFont val="Aptos Narrow"/>
        <family val="2"/>
        <scheme val="minor"/>
      </rPr>
      <t>T</t>
    </r>
    <r>
      <rPr>
        <b/>
        <sz val="11"/>
        <rFont val="Aptos Narrow"/>
        <family val="2"/>
        <scheme val="minor"/>
      </rPr>
      <t>otal exposure measure</t>
    </r>
  </si>
  <si>
    <r>
      <t xml:space="preserve">Leverage ratio </t>
    </r>
    <r>
      <rPr>
        <sz val="11"/>
        <color theme="1"/>
        <rFont val="Aptos Narrow"/>
        <family val="2"/>
        <scheme val="minor"/>
      </rPr>
      <t>(%)</t>
    </r>
  </si>
  <si>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</si>
  <si>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</si>
  <si>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</si>
  <si>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theme="1"/>
        <rFont val="Aptos Narrow"/>
        <family val="2"/>
        <scheme val="minor"/>
      </rPr>
      <t>(%)</t>
    </r>
  </si>
  <si>
    <t>Regulatory minimum leverage ratio requirement (%)</t>
  </si>
  <si>
    <t>EU-26a</t>
  </si>
  <si>
    <t>EU-26b</t>
  </si>
  <si>
    <t xml:space="preserve">     of which: to be made up of CET1 capital</t>
  </si>
  <si>
    <t>EU-27a</t>
  </si>
  <si>
    <t>Choice on transitional arrangements and relevant exposures</t>
  </si>
  <si>
    <r>
      <t>EU-27</t>
    </r>
    <r>
      <rPr>
        <sz val="11"/>
        <color theme="1"/>
        <rFont val="Aptos Narrow"/>
        <family val="2"/>
        <scheme val="minor"/>
      </rPr>
      <t>b</t>
    </r>
  </si>
  <si>
    <t>Choice on transitional arrangements for the definition of the capital measure</t>
  </si>
  <si>
    <t>N/A</t>
  </si>
  <si>
    <t>Disclosure of mean values</t>
  </si>
  <si>
    <r>
      <t>Mean of daily values of gross SFT assets, after adjustment for sale accounting transactions</t>
    </r>
    <r>
      <rPr>
        <sz val="11"/>
        <rFont val="Aptos Narrow"/>
        <family val="2"/>
        <scheme val="minor"/>
      </rPr>
      <t xml:space="preserve"> and netted of amounts of associated cash payables and cash receivable</t>
    </r>
  </si>
  <si>
    <t>Quarter-end value of gross SFT assets, after adjustment for sale accounting transactions and netted of amounts of associated cash payables and cash receivables</t>
  </si>
  <si>
    <r>
      <t>Total exposure</t>
    </r>
    <r>
      <rPr>
        <sz val="11"/>
        <color theme="1"/>
        <rFont val="Aptos Narrow"/>
        <family val="2"/>
        <scheme val="minor"/>
      </rPr>
      <t xml:space="preserve"> measure (including the impact of any applicable temporary exemption of central bank reserves) incorporating mean values from row 28 of gross SFT assets (after adjustment for sale accounting transactions and netted of amounts of associated cash payables and cash receivables)</t>
    </r>
  </si>
  <si>
    <t>30a</t>
  </si>
  <si>
    <r>
      <t>Total exposure</t>
    </r>
    <r>
      <rPr>
        <sz val="11"/>
        <color theme="1"/>
        <rFont val="Aptos Narrow"/>
        <family val="2"/>
        <scheme val="minor"/>
      </rPr>
      <t xml:space="preserve"> measure (excluding the impact of any applicable temporary exemption of central bank reserves) incorporating mean values from row 28 of gross SFT assets (after adjustment for sale accounting transactions and netted of amounts of associated cash payables and cash receivables)</t>
    </r>
  </si>
  <si>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</si>
  <si>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</si>
  <si>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</si>
  <si>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</si>
  <si>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</si>
  <si>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</si>
  <si>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</si>
  <si>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</si>
  <si>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</si>
  <si>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</si>
  <si>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</si>
  <si>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</si>
  <si>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</si>
  <si>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</si>
  <si>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</si>
  <si>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</si>
  <si>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</si>
  <si>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</si>
  <si>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</si>
  <si>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</si>
  <si>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</si>
  <si>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</si>
  <si>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</si>
  <si>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</si>
  <si>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</si>
  <si>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</si>
  <si>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</si>
  <si>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Scope of consolidation: (solo/consolidated)</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</si>
  <si>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</si>
  <si>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</si>
  <si>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</si>
  <si>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</si>
  <si>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</si>
  <si>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</si>
  <si>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</si>
  <si>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</si>
  <si>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</si>
  <si>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</si>
  <si>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</si>
  <si>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</si>
  <si>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</si>
  <si>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</si>
  <si>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</si>
  <si>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</si>
  <si>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</si>
  <si>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</si>
  <si>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</si>
  <si>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</si>
  <si>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</si>
  <si>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</si>
  <si>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</si>
  <si>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</si>
  <si>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</si>
  <si>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</si>
  <si>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</si>
  <si>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</si>
  <si>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</si>
  <si>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</si>
  <si>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</si>
  <si>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</si>
  <si>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</si>
  <si>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</si>
  <si>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</si>
  <si>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</si>
  <si>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</si>
  <si>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</si>
  <si>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</si>
  <si>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</si>
  <si>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</si>
  <si>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In accordance with Article 451a(3) CRR</t>
  </si>
  <si>
    <t>(in currency amount)</t>
  </si>
  <si>
    <t>Unweighted value by residual maturity</t>
  </si>
  <si>
    <t>Weighted value</t>
  </si>
  <si>
    <t>No maturity</t>
  </si>
  <si>
    <t>&lt; 6 months</t>
  </si>
  <si>
    <t>6 months to &lt; 1yr</t>
  </si>
  <si>
    <t>≥ 1yr</t>
  </si>
  <si>
    <t>Available stable funding (ASF) Items</t>
  </si>
  <si>
    <t>Capital items and instruments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</si>
  <si>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</si>
  <si>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</si>
  <si>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</si>
  <si>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</si>
  <si>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</si>
  <si>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</si>
  <si>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</si>
  <si>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</si>
  <si>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</si>
  <si>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</si>
  <si>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</si>
  <si>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</si>
  <si>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</si>
  <si>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</si>
  <si>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</si>
  <si>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</si>
  <si>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Aptos Narrow"/>
        <family val="2"/>
        <scheme val="minor"/>
      </rPr>
      <t/>
    </r>
  </si>
  <si>
    <r>
      <t>Performing loans to non- financial corporate clients, loans to retail and small business customers, and loans to sovereigns,</t>
    </r>
    <r>
      <rPr>
        <i/>
        <sz val="11"/>
        <color theme="9" tint="-0.249977111117893"/>
        <rFont val="Aptos Narrow"/>
        <family val="2"/>
        <scheme val="minor"/>
      </rPr>
      <t xml:space="preserve"> </t>
    </r>
    <r>
      <rPr>
        <i/>
        <sz val="11"/>
        <color theme="1"/>
        <rFont val="Aptos Narrow"/>
        <family val="2"/>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</si>
  <si>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</si>
  <si>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</si>
  <si>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</si>
  <si>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</si>
  <si>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</si>
  <si>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</si>
  <si>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</si>
  <si>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theme="1"/>
        <rFont val="Aptos Narrow"/>
        <family val="2"/>
        <scheme val="minor"/>
      </rPr>
      <t> </t>
    </r>
  </si>
  <si>
    <t xml:space="preserve">NSFR derivative liabilities before deduction of variation margin posted </t>
  </si>
  <si>
    <t>All other assets not included in the above categories</t>
  </si>
  <si>
    <t>Off-balance sheet items</t>
  </si>
  <si>
    <t>Total RSF</t>
  </si>
  <si>
    <t>Net Stable Funding Ratio (%)</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</si>
  <si>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</si>
  <si>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</si>
  <si>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</si>
  <si>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</si>
  <si>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</si>
  <si>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</si>
  <si>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</si>
  <si>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</si>
  <si>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</si>
  <si>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</si>
  <si>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</si>
  <si>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</si>
  <si>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</si>
  <si>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</si>
  <si>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</si>
  <si>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</si>
  <si>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</si>
  <si>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</si>
  <si>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</si>
  <si>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</si>
  <si>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</si>
  <si>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</si>
  <si>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</si>
  <si>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</si>
  <si>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</si>
  <si>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</si>
  <si>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</si>
  <si>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</si>
  <si>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</si>
  <si>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</si>
  <si>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</si>
  <si>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</si>
  <si>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</si>
  <si>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</si>
  <si>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</si>
  <si>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</si>
  <si>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</si>
  <si>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</si>
  <si>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</si>
  <si>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</si>
  <si>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Off-balance-sheet exposures</t>
  </si>
  <si>
    <t>160</t>
  </si>
  <si>
    <t>170</t>
  </si>
  <si>
    <t>180</t>
  </si>
  <si>
    <t>190</t>
  </si>
  <si>
    <t>200</t>
  </si>
  <si>
    <t>210</t>
  </si>
  <si>
    <t>220</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</si>
  <si>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</si>
  <si>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</si>
  <si>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</si>
  <si>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</si>
  <si>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</si>
  <si>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</si>
  <si>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</si>
  <si>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Related net accumulated recoveries</t>
  </si>
  <si>
    <t>Outflow to performing portfolio</t>
  </si>
  <si>
    <t>Outflow due to loan repayment, partial or total</t>
  </si>
  <si>
    <t>Outflow due to collateral liquidations</t>
  </si>
  <si>
    <t>Outflow due to taking possession of collateral</t>
  </si>
  <si>
    <t>Outflow due to sale of instruments</t>
  </si>
  <si>
    <t>Outflow due to risk transfers</t>
  </si>
  <si>
    <t>Outflow due to reclassification as held for sale</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</si>
  <si>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</si>
  <si>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</si>
  <si>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</si>
  <si>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</si>
  <si>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</si>
  <si>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</si>
  <si>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</si>
  <si>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</si>
  <si>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</si>
  <si>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</si>
  <si>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</si>
  <si>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</si>
  <si>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</si>
  <si>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</si>
  <si>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</si>
  <si>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</si>
  <si>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</si>
  <si>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</si>
  <si>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</si>
  <si>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</si>
  <si>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</si>
  <si>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</si>
  <si>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</si>
  <si>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</si>
  <si>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</si>
  <si>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</si>
  <si>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</si>
  <si>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</si>
  <si>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</si>
  <si>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</si>
  <si>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</si>
  <si>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r>
      <t>Template EU CQ4: Quality of non-performing exposures by geography</t>
    </r>
    <r>
      <rPr>
        <sz val="10"/>
        <rFont val="Aptos Narrow"/>
        <family val="2"/>
        <scheme val="minor"/>
      </rPr>
      <t> </t>
    </r>
  </si>
  <si>
    <r>
      <t>f</t>
    </r>
    <r>
      <rPr>
        <sz val="8"/>
        <color theme="1"/>
        <rFont val="Aptos Narrow"/>
        <family val="2"/>
        <scheme val="minor"/>
      </rPr>
      <t> </t>
    </r>
  </si>
  <si>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</si>
  <si>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</si>
  <si>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</si>
  <si>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</si>
  <si>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</si>
  <si>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</si>
  <si>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On-balance-sheet exposures</t>
  </si>
  <si>
    <t>Estonia</t>
  </si>
  <si>
    <t>UK</t>
  </si>
  <si>
    <t>Lithuania</t>
  </si>
  <si>
    <t>Latvia</t>
  </si>
  <si>
    <t>Other countries</t>
  </si>
  <si>
    <t>Performing</t>
  </si>
  <si>
    <t>Non-performing</t>
  </si>
  <si>
    <t>Past due &gt; 90 days</t>
  </si>
  <si>
    <t>Of which past due &gt; 30 days ≤ 90 days</t>
  </si>
  <si>
    <t>Of which past due &gt; 90 days ≤ 180 days</t>
  </si>
  <si>
    <t>Of which: past due &gt; 180 days ≤ 1 year</t>
  </si>
  <si>
    <r>
      <t>Of which: past due &gt; 1 years ≤</t>
    </r>
    <r>
      <rPr>
        <sz val="8"/>
        <color theme="1"/>
        <rFont val="Verdana"/>
        <family val="2"/>
      </rPr>
      <t> 2 years</t>
    </r>
  </si>
  <si>
    <t>Of which: past due &gt; 2 years ≤ 5 years</t>
  </si>
  <si>
    <t>Of which: past due &gt; 5 years ≤ 7 years</t>
  </si>
  <si>
    <t>Of which: past due &gt; 7 years</t>
  </si>
  <si>
    <t>Gross carrying amount</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</si>
  <si>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</si>
  <si>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</si>
  <si>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</si>
  <si>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</si>
  <si>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</si>
  <si>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Accumulated impairment for secured assets</t>
  </si>
  <si>
    <t>Collateral</t>
  </si>
  <si>
    <t>Of which value capped at the value of exposure</t>
  </si>
  <si>
    <t>Of which immovable property</t>
  </si>
  <si>
    <t>Of which value above the cap</t>
  </si>
  <si>
    <t>Financial guarantees received</t>
  </si>
  <si>
    <t>Template EU CQ5: Credit quality of loans and advances to non-financial corporations by industry</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</si>
  <si>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</si>
  <si>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</si>
  <si>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</si>
  <si>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</si>
  <si>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</si>
  <si>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</si>
  <si>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</si>
  <si>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</si>
  <si>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</si>
  <si>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</si>
  <si>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</si>
  <si>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</si>
  <si>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</si>
  <si>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</si>
  <si>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</si>
  <si>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</si>
  <si>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</si>
  <si>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</si>
  <si>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</si>
  <si>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</si>
  <si>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Template EU CR3 –  CRM techniques overview:  Disclosure of the use of credit risk mitigation techniques</t>
  </si>
  <si>
    <t xml:space="preserve">Unsecured carrying amount </t>
  </si>
  <si>
    <t>Secured carrying amount</t>
  </si>
  <si>
    <r>
      <rPr>
        <sz val="11"/>
        <color rgb="FF000000"/>
        <rFont val="Segoe UI"/>
        <family val="2"/>
      </rPr>
      <t>Of which</t>
    </r>
    <r>
      <rPr>
        <b/>
        <sz val="11"/>
        <color rgb="FF000000"/>
        <rFont val="Segoe UI"/>
        <family val="2"/>
      </rPr>
      <t xml:space="preserve"> secured by collateral </t>
    </r>
  </si>
  <si>
    <r>
      <rPr>
        <sz val="11"/>
        <color rgb="FF000000"/>
        <rFont val="Segoe UI"/>
        <family val="2"/>
      </rPr>
      <t xml:space="preserve">Of which </t>
    </r>
    <r>
      <rPr>
        <b/>
        <sz val="11"/>
        <color rgb="FF000000"/>
        <rFont val="Segoe UI"/>
        <family val="2"/>
      </rPr>
      <t>secured by financial guarantees</t>
    </r>
  </si>
  <si>
    <r>
      <rPr>
        <sz val="11"/>
        <color rgb="FF000000"/>
        <rFont val="Segoe UI"/>
        <family val="2"/>
      </rPr>
      <t xml:space="preserve">Of which </t>
    </r>
    <r>
      <rPr>
        <b/>
        <sz val="11"/>
        <color rgb="FF000000"/>
        <rFont val="Segoe UI"/>
        <family val="2"/>
      </rPr>
      <t>secured by credit derivatives</t>
    </r>
  </si>
  <si>
    <t xml:space="preserve"> </t>
  </si>
  <si>
    <t xml:space="preserve">Debt securities </t>
  </si>
  <si>
    <t>  </t>
  </si>
  <si>
    <t xml:space="preserve">     Of which non-performing exposures</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</si>
  <si>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</si>
  <si>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</si>
  <si>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</si>
  <si>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</si>
  <si>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</si>
  <si>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</si>
  <si>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RWAs</t>
  </si>
  <si>
    <t xml:space="preserve">RWAs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</si>
  <si>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</si>
  <si>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</si>
  <si>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</si>
  <si>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</si>
  <si>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</si>
  <si>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</si>
  <si>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</si>
  <si>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</si>
  <si>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</si>
  <si>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</si>
  <si>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Equity</t>
  </si>
  <si>
    <t>Other items</t>
  </si>
  <si>
    <t>TOTAL</t>
  </si>
  <si>
    <t>Template EU CR5 – standardised approach</t>
  </si>
  <si>
    <t>Risk weight</t>
  </si>
  <si>
    <t>Of which unrated</t>
  </si>
  <si>
    <t>Others</t>
  </si>
  <si>
    <t>p</t>
  </si>
  <si>
    <t>q</t>
  </si>
  <si>
    <t>Exposures secured by mortgages on immovable property</t>
  </si>
  <si>
    <t>Exposures to institutions and corporates with a short-term credit assessment</t>
  </si>
  <si>
    <t>Units or shares in collective investment undertakings</t>
  </si>
  <si>
    <t>Equity exposures</t>
  </si>
  <si>
    <t>Template EU CCR2 – Transactions subject to own funds requirements for CVA risk</t>
  </si>
  <si>
    <t>Fixed format</t>
  </si>
  <si>
    <t>RWEA</t>
  </si>
  <si>
    <t>Total transactions subject to the Advanced method</t>
  </si>
  <si>
    <t xml:space="preserve">   (i) VaR component (including the 3× multiplier)</t>
  </si>
  <si>
    <t xml:space="preserve">   (ii) stressed VaR component (including the 3× multiplier)</t>
  </si>
  <si>
    <t>Transactions subject to the Standardised method</t>
  </si>
  <si>
    <r>
      <rPr>
        <sz val="10"/>
        <rFont val="Arial"/>
        <family val="2"/>
      </rPr>
      <t>Transactions subject to the Alternative approach (Based on the Original Exposure Method</t>
    </r>
    <r>
      <rPr>
        <u/>
        <sz val="10"/>
        <rFont val="Arial"/>
        <family val="2"/>
      </rPr>
      <t>)</t>
    </r>
  </si>
  <si>
    <t xml:space="preserve">Total transactions subject to own funds requirements for CVA risk </t>
  </si>
  <si>
    <t>Template EU CCR3 – Standardised approach – CCR exposures by regulatory exposure class and risk weights</t>
  </si>
  <si>
    <t>Exposure classes</t>
  </si>
  <si>
    <r>
      <t>Total exposure value</t>
    </r>
    <r>
      <rPr>
        <sz val="11"/>
        <rFont val="Aptos Narrow"/>
        <family val="2"/>
        <scheme val="minor"/>
      </rPr>
      <t xml:space="preserve"> </t>
    </r>
  </si>
  <si>
    <t xml:space="preserve">Central governments or central banks </t>
  </si>
  <si>
    <t xml:space="preserve">Regional government or local authorities </t>
  </si>
  <si>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</si>
  <si>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</si>
  <si>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</si>
  <si>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</si>
  <si>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</si>
  <si>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</si>
  <si>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</si>
  <si>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</si>
  <si>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</si>
  <si>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</si>
  <si>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r>
      <t xml:space="preserve">Securitisation </t>
    </r>
    <r>
      <rPr>
        <sz val="10"/>
        <color theme="1"/>
        <rFont val="Arial"/>
        <family val="2"/>
      </rPr>
      <t>(specific risk)</t>
    </r>
  </si>
  <si>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</si>
  <si>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</si>
  <si>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</si>
  <si>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</si>
  <si>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 xml:space="preserve"> Template EU OR1 - Operational risk own funds requirements and risk-weighted exposure amounts</t>
  </si>
  <si>
    <t>Banking activities</t>
  </si>
  <si>
    <t>Relevant indicator</t>
  </si>
  <si>
    <t>Total operational risk-weighted exposure amount</t>
  </si>
  <si>
    <t>Own funds requirements</t>
  </si>
  <si>
    <r>
      <t xml:space="preserve">Risk </t>
    </r>
    <r>
      <rPr>
        <sz val="11"/>
        <color theme="1"/>
        <rFont val="Aptos Narrow"/>
        <family val="2"/>
        <scheme val="minor"/>
      </rPr>
      <t>exposure amount</t>
    </r>
  </si>
  <si>
    <t>Year-3</t>
  </si>
  <si>
    <t>Year-2</t>
  </si>
  <si>
    <t>Last year</t>
  </si>
  <si>
    <t>requirement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</si>
  <si>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</si>
  <si>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</si>
  <si>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</si>
  <si>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</si>
  <si>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</si>
  <si>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Table EU  REMA - Remuneration policy*</t>
  </si>
  <si>
    <t>* Pages 74-77, 80-82 in Annual report: https://www.lhv.ee/assets/files/investor/LHV_Group_Annual_Report_2023-EN.pdf</t>
  </si>
  <si>
    <t>Matching liabilities, contingent liabilities or securities lent</t>
  </si>
  <si>
    <r>
      <t>Assets, collateral received and own
debt securities issued other than covered bond</t>
    </r>
    <r>
      <rPr>
        <b/>
        <sz val="10"/>
        <rFont val="Aptos Narrow"/>
        <family val="2"/>
        <charset val="238"/>
        <scheme val="minor"/>
      </rPr>
      <t>s and securitisations encumbered</t>
    </r>
  </si>
  <si>
    <t>Carrying amount of selected financial liabilities</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</si>
  <si>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</si>
  <si>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</si>
  <si>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</si>
  <si>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</si>
  <si>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</si>
  <si>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</si>
  <si>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disclosing institution</t>
  </si>
  <si>
    <t>Equity instruments</t>
  </si>
  <si>
    <t>of which: covered bonds</t>
  </si>
  <si>
    <t>of which: securitisations</t>
  </si>
  <si>
    <t>of which: issued by general governments</t>
  </si>
  <si>
    <t>of which: issued by financial corporations</t>
  </si>
  <si>
    <t>of which: issued by non-financial corporations</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</si>
  <si>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</si>
  <si>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</si>
  <si>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</si>
  <si>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</si>
  <si>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</si>
  <si>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</si>
  <si>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230</t>
  </si>
  <si>
    <t>Other collateral received</t>
  </si>
  <si>
    <t>240</t>
  </si>
  <si>
    <t>Own debt securities issued other than own covered bonds or securitisations</t>
  </si>
  <si>
    <t xml:space="preserve"> Own covered bonds and securitisations issued and not yet pledged</t>
  </si>
  <si>
    <t xml:space="preserve">TOTAL COLLATERAL RECEIVED AND OWN DEBT SECURITIES ISSUED </t>
  </si>
  <si>
    <t>in accordance with Article 449a CRR</t>
  </si>
  <si>
    <t>Row number</t>
  </si>
  <si>
    <t>Qualitative information - Free format</t>
  </si>
  <si>
    <t>Business strategy and processes</t>
  </si>
  <si>
    <t>(a)</t>
  </si>
  <si>
    <t>Institution's business strategy to integrate environmental factors and risks, taking into account the impact of environmental factors and risks on institution's business environment, business model, strategy and financial planning</t>
  </si>
  <si>
    <t>Moving towards a greener way of doing things brings challenges and opportunities for both the economy and banks. The palpable impact of climate change and environmental degradation on the real economy and financial system stands as a force that cannot be underestimated. ESG risk is a risk of loss resulting from current or prospective impacts of ESG factors, i.e. from environmental, social and/or governance factors, as applied directly to the Group or towards its counterparties or invested assets. 
ESG risk materialises through other risk categories, such as credit risk, market risk, operational risk, liquidity and funding risk, strategic risk, i.e. acts as a cross-taxonomy risk driver. If ESG risk impact towards main risk is material, it shall be reflected, as a sub-risk under this main risk.
To gain a thorough understanding of the risks and opportunities embedded in LHV's portfolio and services, we've
embarked on an extensive materiality assessment update in 2023, a process completed  in 2024. This comprehensive undertaking involves meticulous risk and business mapping, adopting a holistic approach that spans the long, medium, and short term. Our materiality  assessment is the main input for setting or updating risk appetite , relevant risk limits, as well as relevant qualitative risk management tools, for example client engagement.
This forward-thinking approach not only underscores our commitment to responsible business practices but ensures that our risk management frameworks and strategic initiatives are dynamic and responsive, aligned with the evolving challenges and opportunities that define our path forward.</t>
  </si>
  <si>
    <t>(b)</t>
  </si>
  <si>
    <t>Objectives, targets and limits to assess and address environmental risk in short-, medium-, and long-term, and performance assessment against these objectives, targets and limits, including forward-looking information in the design of business strategy and processes</t>
  </si>
  <si>
    <t xml:space="preserve">As a result of the materiality assessment, significant physical and transition risks have been identified across different time horizons. Based on the materiality assessment findings, LHV is currently updating and finalizing its Risk Appetite Framework (RAF) policy, which includes environmental and climate risk appetite. Additionally, Key Risk Indicators (KRIs) are being developed to monitor trends and ensure proactive risk management. A stress test for physical risks (floods) has already been conducted, and a transition risk stress test will be carried out in 2024.
</t>
  </si>
  <si>
    <t>(c)</t>
  </si>
  <si>
    <t>Current investment activities and (future) investment targets towards environmental objectives and EU Taxonomy-aligned activities</t>
  </si>
  <si>
    <t>In 2023, LHV focused on implementing taxonomy reporting. Our Green Asset Ratio (GAR) indicates that 0% of covered assets are taxonomy-aligned, while 32.9% are taxonomy-eligible under Climate Change Mitigation (CCM) objectives, primarily household loans such as mortgages and motor vehicle loans. These are reported as eligible but not aligned due to missing DNSH (Do No Significant Harm) criteria documentation.
At this time, LHV has not set specific future investment targets towards taxonomy-aligned activities. However, we continue to assess  developments and will adjust our strategy accordingly. 
By 2030, we aim to increase the share of renewable energy projects in our energy sector portfolio to 90%, and at least 50% of mortgages issued annually will be for A and B energy class properties. Additionally we are committed to gradually phasing out the financing of new diesel cars by 2030.</t>
  </si>
  <si>
    <t>(d)</t>
  </si>
  <si>
    <t>Policies and procedures relating to direct and indirect engagement with new or existing counterparties on their strategies to mitigate and reduce environmental risks</t>
  </si>
  <si>
    <t>For the mitigation of risks associated with environmental factors exclusion lists are used: clients involved in non-environmental friendly business activities fall outside of credit risk appetite. In order to understand counterparty's capacity to manage environmental risks a dedicated E risk questionnaire and E risk rating is being used in corporate banking credit processes.</t>
  </si>
  <si>
    <t>Governance</t>
  </si>
  <si>
    <t>(e)</t>
  </si>
  <si>
    <t>Responsibilities of the management body for setting the risk framework, supervising and managing the implementation of the objectives, strategy and policies in the context of environmental risk management covering relevant transmission channels</t>
  </si>
  <si>
    <t xml:space="preserve">In 2023, a distinct ESG Risk Management Policy has been established, outlining a more detailed allocation of tasks and responsibilities pertaining to ESG risk monitoring and reporting.
Additionally, on November 15, 2023, the operating procedures of the Risk and Capital Committee (RCC) were updated, specifying the committee's role regarding ESG (Environmental, Social, and Governance) risks. This committee is responsible for overseeing risk appetite, capital structure, and other strategic risk management decisions, including those related to environmental factors. The Risk and Capital Committee advises the Supervisory Council on these matters. RCC meetings are held in a closed setting, typically six times per year. Attendance is mandatory for all Committee members, Meetings are convened at the discretion of the Chairman or at the request of any Committee member, with the Chairman determining the time, place, and date. An electronic notice is sent to the members by the adviser to the Supervisory Board to confirm the meeting detail
On February  1, 2024, a separate Risk Committee was established within LHV Pank. This committee, chaired by the Chief Risk Officer (CRO), oversees LHV Pank’s risk profile, including ESG and reputational risks. Risk Committee meetings are held monthly, with the option for any member to propose an extraordinary meeting if necessary. The agenda is set by the CRO based on risk reports and input from management board members and Risk division employees. Risk Committee members are expected to participate in open and constructive discussions, where differing opinions are encouraged to be shared respectfully.
Its key responsibilities include: 1) Monitoring the risk profile and reviewing stress-test results. 2) Discussing and revising risk appetite and the risk management framework. 3) Reporting quarterly to the management board, with immediate escalation of urgent issues. 4) The Risk Committee provides recommendations to improve risk management, which are decided upon by the management board or other relevant authorities. The Risk Committee advises the Management Board and Risk Committee meetings are held monthly, with the option for any member to propose an extraordinary meeting if necessary. The agenda is set by the CRO based on risk reports and input from management board members and Risk division employees.
Examples of topics discussed in these committees include the materiality assessment, reviews of climate legislation, and discussions around risk appetite. ESG reviews are regularly incorporated into risk reports and are presented during committee meetings.
</t>
  </si>
  <si>
    <t>(f)</t>
  </si>
  <si>
    <t>Management body's integration of short-, medium- and long-term effects of environmental factors and risks, organisational structure both within business lines and internal control functions</t>
  </si>
  <si>
    <t>In the Risk Management Policy, the Supervisory Council has defined the three lines of defense model to be applied within internal control and risk management frameworks. This applies to both business lines and control functions (risk management, compliance, and internal audit). Sufficient financial and human resources must be in place to effectively perform tasks related to ESG risk management.
As part of this approach, an annual Materiality Assessment is conducted to identify and evaluate the most significant environmental, social, and governance risks. In terms of climate and environmental risks, the assessment covers short, medium, and long-term risks, with the results being presented to the management board, along with high-level mitigation measures that are currently being developed. The Risk Appetite Framework (RAF) will incorporate these findings, ensuring that acceptable levels of ESG-related risks are in line with the organization's overall strategic goals. The Materiality Assessment provides ongoing input regarding which mitigation activities are needed over different time horizons and helps identify the necessary resources for effective risk management.
From an internal control perspective, various tools and guidelines have been developed to identify and mitigate ESG risks. These tools include the E rating, which assigns risk ratings to clients based on their climate and environmental performance, and stress tests, which are used to evaluate the potential impacts of different ESG-related risk scenarios. While risks expected to emerge in the medium or long term may not require immediate intervention, Key Risk Indicators (KRIs) are currently being developed to improve long-term monitoring and preparedness.</t>
  </si>
  <si>
    <t>(g)</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</si>
  <si>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</si>
  <si>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(h)</t>
  </si>
  <si>
    <t>Lines of reporting and frequency of reporting relating to environmental risk</t>
  </si>
  <si>
    <t>Risk reporting is conducted on regular basis: Management Board receives risk reports monthly and Supervisory Council quarterly. Risk report shall include information on all main risk types. Reporting is also adjusted as needed when specific topics arise, such as the results of the materiality assessment, stress test, climate law reviews ect</t>
  </si>
  <si>
    <t>(i)</t>
  </si>
  <si>
    <t>Alignment of the remuneration policy with institution's environmental risk-related objectives</t>
  </si>
  <si>
    <t xml:space="preserve">Encouraging sound and effective risk management, taking in to account ESG risk factors among other considerations, is one of the objectives of the system of remuneration. According to the remuneration policy of LHV, sustainability related criteria shall be taken into account when setting performance criteria and determining variable remuneration. Determination of variable remuneration shall take into account the specifics of a particular role of the individual and should be based on relevant quantitative or qualitative criteria taking into account LHV's risk strategy. Examples of qualitative criteria may include achievement of strategic objectives, values-based conduct, adherence to the risk management policy as well as adherence to internal or external regulations. 
In LHV Pank, the variable compensation component and the stock option program aim to encourage reliable and effective risk management, including sustainability risks. The share option program is designed to align the long-term objectives of management and key employees with the interests of shareholders. The program offers annual performance-based compensation through share options, which have a vesting period of at least three years. It aims to retain and motivate key personnel while ensuring competitive remuneration and company value growth. </t>
  </si>
  <si>
    <t>Risk management</t>
  </si>
  <si>
    <t>(j)</t>
  </si>
  <si>
    <t>Integration of short-, medium- and long-term effects of environmental factors and risks in the risk framework</t>
  </si>
  <si>
    <t>In 2024, LHV conducted a materiality assessment, evaluating environmental risks across three time horizons: short-term (&lt;3 years), medium-term (3-10 years), and long-term (&gt;10 years). This classification of time horizons is based on ECB guidelines. These time horizons are integrated into the risk management framework through various measures, including stress tests for both physical and transition risks. While the risk appetite and Key Risk Indicators (KRIs) are still under development and pending approval, the materiality assessment provides a foundation for ensuring that environmental risks are effectively monitored and managed across the different time horizons.</t>
  </si>
  <si>
    <t>(k)</t>
  </si>
  <si>
    <t>Definitions, methodologies and international standards on which the environmental risk management framework is based</t>
  </si>
  <si>
    <t>(l)</t>
  </si>
  <si>
    <t>Processes to identify, measure and monitor activities and exposures (and collateral where applicable) sensitive to environmental risks, covering relevant transmission channels</t>
  </si>
  <si>
    <t>1) A materiality assessment was conducted in to identify main areas where LHV is impacted by ESG factors and where LHV can positively impact sustainable development. In 2023, we've embarked on an extensive materiality assessment update, a process completed in 2024. This assessment is  conducted to identify most material climate and environmental risk factors.
2) In 2022 an ESG risk assessment methodology combined with ESG rating model was introduced in the loan origination process. This ESG risk assessment is mandatory in case of new loans, as well as in case any material changes are made to a loan agreement. In order to identify counterparties which are exposed directly or indirectly to increased risk associated with ESG factors, we are using also a heatmap that highlight environmental and social risks of each individual economic subsector on a scaling system. For loan exposures starting from 500 th EUR, which are associated with high or medium environmental risk, a more comprehensive assessment of the counterparty's  E risks management system, capacity and track record is carried out.</t>
  </si>
  <si>
    <t>(m)</t>
  </si>
  <si>
    <t>Activities, commitments and exposures contributing to mitigate environmental risks</t>
  </si>
  <si>
    <t>For the mitigation of risks associated with environmental factors exclusion lists are used: clients involved in non-environmental friendly business activities fall outside of credit risk appetite. In order to understand client's capacity to manage environmental risks a dedicated E risk questionnaire and E risk rating is being used in corporate banking credit processes.</t>
  </si>
  <si>
    <t>(n)</t>
  </si>
  <si>
    <t>Implementation of tools for identification, measurement and management of environmental risks</t>
  </si>
  <si>
    <t>In 2023-2024, LHV conducted a materiality assessment to evaluate environmental risks across three time horizons: short-term (&lt;3 years), medium-term (3-10 years), and long-term (&gt;10 years). These time horizons are integrated into LHV’s risk management framework to ensure that environmental risks are effectively identified, measured, and managed over time.
As part of this process, LHV has already conducted a stress test for physical risks identified in the materiality assessment, specifically related to flood risks. Additionally, a stress test for transition risks is currently underway.
At the counterparty level, LHV uses an E rating to identify and monitor environmental (E) risks. This rating model is not a statistical scoring system but relies on expert opinions and external data sources. The methodology primarily follows the EBRD framework and was recently updated based on the materiality assessment, incorporating elements from the unified questionnaire of the Estonian Banking Association.
At the portfolio level, LHV monitors CO2 emissions using the PCAF methodology. Data is also collected directly from clients via an E questionnaire, providing more accurate and tailored CO2 assessments for the credit portfolio.
Additionally, Key Risk Indicators (KRIs) are currently being developed to track environmental risks more effectively. These KRIs will provide early warnings, enabling proactive management of environmental risks across the different time horizons.</t>
  </si>
  <si>
    <t>(o)</t>
  </si>
  <si>
    <t>Results and outcome of the risk tools implemented and the estimated impact of environmental risk on capital and liquidity risk profile</t>
  </si>
  <si>
    <t>The 2025 ICAAP/ILAAP is set to addresses climate risk in its framework of both economic and normative perspective. The integration reflects a recognition of LHV’s potential vulnerability to climate-related risks specific to LHV’s Estonian credit portfolio. In 2024 a stress test was conducted on addressing credit collateral sensitivity to physical flood risk, where the stress-test results did not indicate significant exposures to flood risk in the credit portfolio. A transition risk stress-test on credit portfolio will be conducted in Q4 2024.</t>
  </si>
  <si>
    <t>(p)</t>
  </si>
  <si>
    <t>Data availability, quality and accuracy, and efforts to improve these aspects</t>
  </si>
  <si>
    <t>Sectoral discussions with relevant state institutions have been initiated in order to develop a more centralized approach to local, i.e. environmental factors related to Estonia and possible negative environmental and climate changes. The state of Estonia is preparing new climate projections until the year 2100. They will be completed by the end of 2026 and will have a higher degree of spatial accuracy than before.
Simultaneously, LHV is committed to enhancing the integrity of its ongoing data collection efforts, emphasizing the accuracy and reliability of the information gathered.</t>
  </si>
  <si>
    <t>(q)</t>
  </si>
  <si>
    <t>Description of limits to environmental risks (as drivers of prudential risks) that are set, and triggering escalation and exclusion in the case of breaching these limits</t>
  </si>
  <si>
    <t>LHV has defined an exclusion list for business activities that fall outside of the credit risk appetite. The list is created considering such activities' negative impact on different ESG factors.</t>
  </si>
  <si>
    <t>(r)</t>
  </si>
  <si>
    <t>Description of the link (transmission channels) between environmental risks with credit risk, liquidity and funding risk, market risk, operational risk and reputational risk in the risk management framework</t>
  </si>
  <si>
    <t>The materiality assessment presented 17  risk scenarios that illustrate potential transmission channels between environmental risks and various types of risks in LHV's risk management framework. These channels include:
Credit Risk: Environmental risk scenarios suggest that business and corporate loans, leasing, and mortgage loans could be affected by climate and environmental risks. Physical risks, such as natural disasters, and transition risks, such as regulatory changes, could impair borrowers' ability to meet loan obligations.
Liquidity and Funding Risk: Environmental risk scenarios highlight potential impacts on operational assets due to physical environmental risks. For instance, damage to assets from environmental events could reduce their marketability and value, impacting liquidity and the bank's ability to raise funds through asset liquidation.
Market Risk: Market risk scenarios related to environmental risks include shifts in investment services due to changes in market demand or regulatory adjustments. Transition risks, such as new environmental regulations, could lead to volatility in market prices and affect the valuation of investments.
Operational Risk: Environmental risk scenarios also indicate that payment systems, investment services, and operational assets could face disruption from physical climate risks or from the need to comply with stricter environmental regulations, potentially increasing operational risks.
Reputational Risk: Scenarios regarding reputational risk reflect concerns about LHV’s engagement with sectors or businesses that might not align with environmental standards. These scenarios suggest that failing to meet stakeholder expectations regarding environmental responsibility could damage LHV's reputation.
These transmission channels were identified through risk scenarios outlined in the materiality assessment, with further work to develop mitigation and monitoring measures for each channe</t>
  </si>
  <si>
    <t>Adjustment of the institution's business strategy to integrate social factors and risks taking into account the impact of social risk on the institution's business environment, business model, strategy and financial planning</t>
  </si>
  <si>
    <t>In 2023, LHV conducted a materiality assessment that evaluated social risks for LHV's clients' activities, determining that these risks were low from the perspective of credit and market risk. However, from an operational risk perspective, reputational risks were identified as significant in the long term, particularly if LHV does not adhere to its internal objectives regarding equal representation, equal remuneration, and similar goals
Internally, LHV places strong emphasis on ethical standards and inclusivity. As an employer, LHV supports non-discriminatory attitudes and equal opportunities, offering a fair and competitive salary. Employee engagement is regularly measured through surveys, such as the Gallup Q12, to ensure the organization is responsive to employee needs and fosters a supportive work environment. Leadership training and development programs also contribute to employees' continuous professional growth.
Furthermore, LHV's Diversity Policy ensures that decisions related to recruitment and promotion are based on skills, experience, and equal opportunities, maintaining a non-discriminatory approach throughout the organization. In addition, LHV promotes employee well-being through various initiatives, including work-life balance programs and health-focused activities.
LHV’s exclusion list helps manage social risk by preventing the financing of industries or practices that pose significant social risks. ESG factors, including social considerations, are integrated into LHV’s credit decision-making processes, ensuring that the bank’s operations align with its social responsibility goals.
In 2024, LHV’s materiality assessment focused on environmental and climate-related risks. The 2025 assessment will re-evaluate social risks across different time horizons, ensuring that LHV remains responsive to social risks as part of its overall strategy.</t>
  </si>
  <si>
    <t>Objectives, targets and limits to assess and address social risk in short-term, medium-term and long-term, and performance assessment against these objectives, targets and limits, including forward-looking information in the design of business strategy and processes</t>
  </si>
  <si>
    <t>Policies and procedures relating to direct and indirect engagement with new or existing counterparties on their strategies to mitigate and reduce socially harmful activities</t>
  </si>
  <si>
    <r>
      <t>Responsibilities of the management body for setting the risk framework, supervising and managing the implementation of the objectives, strategy and policies in the context of social risk management covering</t>
    </r>
    <r>
      <rPr>
        <sz val="11"/>
        <rFont val="Aptos Narrow"/>
        <family val="2"/>
        <charset val="186"/>
        <scheme val="minor"/>
      </rPr>
      <t xml:space="preserve"> counterparties</t>
    </r>
    <r>
      <rPr>
        <sz val="11"/>
        <rFont val="Aptos Narrow"/>
        <family val="2"/>
        <scheme val="minor"/>
      </rPr>
      <t>' approaches to:</t>
    </r>
  </si>
  <si>
    <t>Activities towards the community and society</t>
  </si>
  <si>
    <t>(ii)</t>
  </si>
  <si>
    <t>Employee relationships and labour standards</t>
  </si>
  <si>
    <t>(iii)</t>
  </si>
  <si>
    <t>Customer protection and product responsibility</t>
  </si>
  <si>
    <t>(iv)</t>
  </si>
  <si>
    <t>Human rights</t>
  </si>
  <si>
    <t>Integration of measures to manage social factors and risks in internal governance arrangements, including  the role of committees, the allocation of tasks and responsibilities, and the feedback loop from risk management to the management body</t>
  </si>
  <si>
    <t>Lines of reporting and frequency of reporting relating to social risk</t>
  </si>
  <si>
    <t>Alignment of the remuneration policy in line with institution's social risk-related objectives</t>
  </si>
  <si>
    <t>Definitions, methodologies and international standards on which the social risk management framework is based</t>
  </si>
  <si>
    <t>Processes to identify, measure and monitor activities and exposures (and collateral wher applicable) sensitive to social risk, covering relevant transmission channels</t>
  </si>
  <si>
    <t>Activities, commitments and assets contributing to mitigate social risk</t>
  </si>
  <si>
    <t>Implementation of tools for identification and management of social risk</t>
  </si>
  <si>
    <t>Description of setting limits to social risk and cases to trigger escalation and exclusion in the case of breaching these limits</t>
  </si>
  <si>
    <t>Institution's integration in their governance arrangements governance performance of the counterparty, including committees of the highest governance body, committees responsible for decision-making on economic, environmental, and social topics</t>
  </si>
  <si>
    <t>LHV Supervisory Council has approved the ESG Policy, which defines LHV high level sustainability goals. Additionally the Supervisory Council is responsible for approving the ESG Risk Management Policy and risk appetite statements, as well as to conduct the supervision of their implementation. Management Board is responsible for implementing risk policies and ensuring there are sufficient resources in place for this purpose. 
In the Risk Management Policy the Supervisory Council has defined the three lines of defence model to be applied related to internal control and risk management frameworks. This means both in business lines as well as in control functions (risk management, compliance and internal audit functions) sufficient financial and human resources must be in place to effectively perform their tasks related to ESG risk management. Additionally there is a dedicated ESG team in place to run the ESG projects, as well as support relevant units with ESG competence and knowledge. The ESG projects are regularly steered by the ESG SteerCo, which consist of different LHV Group companies' Management Board members. 
Additionally:
1) In credit processes Credit Committee and Retail Banking Credit Committee have the authorities to make credit decisions for higher risk clients. Within those processes ESG aspects are in the scope as well.
2) In the client onboarding processes Risk Client Acceptance Committee and Financial Intermediaries Client Acceptance Committee have the authority to make client onboarding decisions for higher risk clients. Within those processes ESG aspects are in the scope as well.
In addition, LHV employs a  third-party management framework. During the due diligence process, LHV conducts  assessments of the governance structures and ESG factors of its third-party vendors and partners. Governance considerations, including compliance with regulations and ethical business conduct, are integrated into the evaluation process to mitigate potential risks that could arise from weak third-party governance performance.</t>
  </si>
  <si>
    <t>Institution's accounting of the counterparty's highest governance body’s role in non-financial reporting</t>
  </si>
  <si>
    <t>Institution's integration in governance arrangements of the governance performance of their counterparties including:</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</si>
  <si>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</si>
  <si>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</si>
  <si>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</si>
  <si>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</si>
  <si>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</si>
  <si>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</si>
  <si>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</si>
  <si>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</si>
  <si>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</si>
  <si>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t xml:space="preserve">1) In 2022 an ESG risk assessment methodology accompanied with ESG rating was introduced in loan origination process. This ESG risk assessment is mandatory in case of new loans, as well as in case any material changes are made into loan agreement. For loan exposures starting from 500 th EUR, which are associated with high or medium environmental risk, a more comprehensive assessment of the counterparty's  E risks management system, capacity and track record is carried out.
2) For high risk counterparties from ML/TF risk perspective enhanced due dilligence is being applied both in the onboarding, as well in ongoing monitoring processes. 
</t>
  </si>
  <si>
    <t>Sector/subsector</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</si>
  <si>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</si>
  <si>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</si>
  <si>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</si>
  <si>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</si>
  <si>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</si>
  <si>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</si>
  <si>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</si>
  <si>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</si>
  <si>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</si>
  <si>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</si>
  <si>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</si>
  <si>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</si>
  <si>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</si>
  <si>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</si>
  <si>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</si>
  <si>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</si>
  <si>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</si>
  <si>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</si>
  <si>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</si>
  <si>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</si>
  <si>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</si>
  <si>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</si>
  <si>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</si>
  <si>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</si>
  <si>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</si>
  <si>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</si>
  <si>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</si>
  <si>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</si>
  <si>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</si>
  <si>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</si>
  <si>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</si>
  <si>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</si>
  <si>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</si>
  <si>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</si>
  <si>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</si>
  <si>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</si>
  <si>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</si>
  <si>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</si>
  <si>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</si>
  <si>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</si>
  <si>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</si>
  <si>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</si>
  <si>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</si>
  <si>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</si>
  <si>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</si>
  <si>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</si>
  <si>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</si>
  <si>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</si>
  <si>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</si>
  <si>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</si>
  <si>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</si>
  <si>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</si>
  <si>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</si>
  <si>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</si>
  <si>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</si>
  <si>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</si>
  <si>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</si>
  <si>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</si>
  <si>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</si>
  <si>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</si>
  <si>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</si>
  <si>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</si>
  <si>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</si>
  <si>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</si>
  <si>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</si>
  <si>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</si>
  <si>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</si>
  <si>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</si>
  <si>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</si>
  <si>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</si>
  <si>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</si>
  <si>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In regards to columns i-k:</t>
  </si>
  <si>
    <t>By June 2024, financial institutions are required to comply in full with the Pillar 3 ESG risks disclosure requirements (EU regulation no. 2021/637) for financed emissions information (columns i, j and k). For the current reference period of 31 December 2023, LHV Group is providing disclosure of financed emissions to the extent disclosed in LHV Group consolidated annual report for 2023. We have estimated the financed emissions based on the calculation standard developed by the Partnership for Carbon Accounting Financials (PCAF), mainly relying on PCAF sector average emissions data, and using the counterparties’ reported emissions, if available to us. The disclosure includes the following asset classes covered by the PCAF methodology: business loans (excl. credit cards), commercial real estate, motor vehicle loans, sovereign debt, listed equity &amp; corporate bonds.</t>
  </si>
  <si>
    <t>Counterparty sector</t>
  </si>
  <si>
    <t>Total gross carrying amount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</si>
  <si>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</si>
  <si>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</si>
  <si>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</si>
  <si>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</si>
  <si>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</si>
  <si>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</si>
  <si>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</si>
  <si>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</si>
  <si>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</si>
  <si>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</si>
  <si>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</si>
  <si>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</si>
  <si>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</si>
  <si>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</si>
  <si>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</si>
  <si>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</si>
  <si>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</si>
  <si>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</si>
  <si>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</si>
  <si>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</si>
  <si>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</si>
  <si>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</si>
  <si>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
  </si>
  <si>
    <t>Total non-EU area</t>
  </si>
  <si>
    <t>LHV collects building energy efficiency data directly from the national construction registry, though the data there can be incomplete at times. In some instances, the Energy Performance Certificate (EPC) label is available along with energy consumption figures in kWh/m2, while in other cases, only the EPC label is provided.</t>
  </si>
  <si>
    <t>For UK collaterals (non-EU),  previously we mistakenly classified this information based on the region (previously we categorized it based on EU and non-EU client residency, not by the location of the collateral).</t>
  </si>
  <si>
    <t>At this stage LHV Group is not yet estimating our sectoral alignment to the International Energy Agency (IEA) Net Zero Emissions by 2050 Scenario. As regards to our plans to implement a method to estimate and disclose that information, we are fully committed to the UN Sustainable Development Goals and to aligning our activities with the Paris Climate Agreement's goals. Our intention is to use the Science Based Targets initative framework for setting emission reduction targets for carbon-intensive sectors.</t>
  </si>
  <si>
    <t>Sector</t>
  </si>
  <si>
    <t>NACE Sectors (a minima)</t>
  </si>
  <si>
    <t>Portfolio gross carrying amount (Mn EUR)</t>
  </si>
  <si>
    <t>Alignment metric**</t>
  </si>
  <si>
    <t>Year of reference</t>
  </si>
  <si>
    <t>Distance to IEA NZE2050 in % ***</t>
  </si>
  <si>
    <t>Target (year of reference + 3 years)</t>
  </si>
  <si>
    <t>Power</t>
  </si>
  <si>
    <t>Please refer to the list below*</t>
  </si>
  <si>
    <t xml:space="preserve">Fossil fuel combustion </t>
  </si>
  <si>
    <t>Automotive</t>
  </si>
  <si>
    <t>Aviation</t>
  </si>
  <si>
    <t xml:space="preserve">Maritime transport </t>
  </si>
  <si>
    <t>Cement, clinker and lime production</t>
  </si>
  <si>
    <t xml:space="preserve">Iron and steel, coke, and metal ore production </t>
  </si>
  <si>
    <t>Chemicals</t>
  </si>
  <si>
    <t>… potential additions relavant to the business model of the institution</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</si>
  <si>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</si>
  <si>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</si>
  <si>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</si>
  <si>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</si>
  <si>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</si>
  <si>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tempalte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</si>
  <si>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</si>
  <si>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</si>
  <si>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</si>
  <si>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</si>
  <si>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</si>
  <si>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</si>
  <si>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</si>
  <si>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</si>
  <si>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</si>
  <si>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</si>
  <si>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</si>
  <si>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</si>
  <si>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</si>
  <si>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</si>
  <si>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</si>
  <si>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</si>
  <si>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</si>
  <si>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</si>
  <si>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</si>
  <si>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</si>
  <si>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</si>
  <si>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Based on the data available in the Carbon Majors Database, LHV has not identified exposures referred to herein.</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</si>
  <si>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</si>
  <si>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</si>
  <si>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</si>
  <si>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</si>
  <si>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</si>
  <si>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</si>
  <si>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</si>
  <si>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</si>
  <si>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</si>
  <si>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</si>
  <si>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</si>
  <si>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</si>
  <si>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 Exposures determined as sensitive to impact from climate change physical risk in this template, were identified by evaluating the potential flood damage to real estate assets. This assessment process involved mapping these assets against flood hazard areas using Estonian Land Board maps. To calculate losses, asset and contract clusters were identified, where each cluster contained all contracts related to the same set of assets. The loss calculation within each cluster considered the remaining value of connected contracts and the value of each asset was allocated to these contracts. This methodology allowed for an intricate calculation of losses based on the asset's location in flood risk areas and its contractual obligations, taking into account scenarios of total loss and a 100% depreciation in asset value. The total loss for the portfolio was then calculated by aggregating the losses across all contracts, with further analysis presented on a client basis to account for multiple contract bindings. This approach provided a comprehensive view of exposures to physical risks due to climate change, based on precise geolocation and contractually bound asset valuations.</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</si>
  <si>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</si>
  <si>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</si>
  <si>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</si>
  <si>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</si>
  <si>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</si>
  <si>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</si>
  <si>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</si>
  <si>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</si>
  <si>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Million EUR</t>
  </si>
  <si>
    <t>Disclosure reference date T</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</si>
  <si>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</si>
  <si>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</si>
  <si>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</si>
  <si>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</si>
  <si>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</si>
  <si>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</si>
  <si>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</si>
  <si>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</si>
  <si>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</si>
  <si>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</si>
  <si>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</si>
  <si>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</si>
  <si>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</si>
  <si>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</si>
  <si>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</si>
  <si>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</si>
  <si>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</si>
  <si>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</si>
  <si>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</si>
  <si>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</si>
  <si>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</si>
  <si>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</si>
  <si>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</si>
  <si>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</si>
  <si>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</si>
  <si>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</si>
  <si>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</si>
  <si>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</si>
  <si>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</si>
  <si>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</si>
  <si>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</si>
  <si>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</si>
  <si>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</si>
  <si>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</si>
  <si>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</si>
  <si>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 xml:space="preserve">  </t>
  </si>
  <si>
    <r>
      <t>Other assets excluded from both the numerator and denominator for GAR</t>
    </r>
    <r>
      <rPr>
        <b/>
        <strike/>
        <sz val="11"/>
        <color rgb="FFFF0000"/>
        <rFont val="Aptos Narrow"/>
        <family val="2"/>
        <scheme val="minor"/>
      </rPr>
      <t xml:space="preserve"> </t>
    </r>
    <r>
      <rPr>
        <b/>
        <sz val="11"/>
        <color theme="1"/>
        <rFont val="Aptos Narrow"/>
        <family val="2"/>
        <scheme val="minor"/>
      </rPr>
      <t xml:space="preserve">calculation </t>
    </r>
  </si>
  <si>
    <t>Sovereigns</t>
  </si>
  <si>
    <t>Central banks exposure</t>
  </si>
  <si>
    <t>Trading book</t>
  </si>
  <si>
    <t>TOTAL ASSETS EXCLUDED FROM NUMERATOR AND DENOMINATOR</t>
  </si>
  <si>
    <t>TOTAL ASSETS</t>
  </si>
  <si>
    <t>1. For motor vehicle loans, only those exposures generated after 1 January 2022 are considered.</t>
  </si>
  <si>
    <t>2. According to the disclosure requirements certain assets may not be considered for taxonomy-eligibility and taxonomy-alignment and are therefore excluded from the numerator. Such assets include for example exposures towards companies who are not under the obligation to publish sustainability reports, i.e. all companies which are not large (over 500 employees) public-interest companies, referred to as non-NFRD.</t>
  </si>
  <si>
    <t>3. LHV’s current interpretation of the GAR reporting requirements is that the GAR for the Pillar 3 disclosures shall be computed according to the EU regulation 2021/1278, i.e. the GAR value (turnover based) shall be the same in Pillar 3 report and the consolidated annual report. Although Pillar 3 ESG risks disclosure instructions for GAR currently specify that taxonomy alignment of household exposures is assessed using a simplified approach based on energy efficiency of the collateral or the motor vehicle, LHV has considered the European Commission (EC) notice on the taxonomy reporting requirements of December 2023 which explains that households taxonomy alignment assessment should also include „do no significant harm“ (DNSH) assessment. Proportion of LHV’s mortgage and motor vehicle loan portfolio meets the relevant substantial contribution criteria (regulation 2021/2139 Annex I sections 7.7 and 6.5), i.e. the buildings financed meet the required level for energy efficiency based on the EPC and motor vehicles financed are low- and zero emission vehicles. However, LHV has not obtained adequate exposure-specific documentary evidence showing that the DNSH criteria are met - as the expectation is expressed in the EC notice. Therefore, for financial year 2023 the mortgage and motor vehicle loan portfolios are reported as taxonomy-eligible but not as taxonomy-aligned. LHV may review this approach for the next reporting period. The information on LHV’s green mortgages which meet the taxonomy technical criteria for energy efficiency is disclosed in Template 10 - Other climate change mitigating actions that are not covered in the EU Taxonomy.</t>
  </si>
  <si>
    <t>r</t>
  </si>
  <si>
    <t>s</t>
  </si>
  <si>
    <t>t</t>
  </si>
  <si>
    <t>u</t>
  </si>
  <si>
    <t>v</t>
  </si>
  <si>
    <t>w</t>
  </si>
  <si>
    <t>x</t>
  </si>
  <si>
    <t>y</t>
  </si>
  <si>
    <t>z</t>
  </si>
  <si>
    <t>aa</t>
  </si>
  <si>
    <t>ab</t>
  </si>
  <si>
    <t>ac</t>
  </si>
  <si>
    <t>ad</t>
  </si>
  <si>
    <t>ae</t>
  </si>
  <si>
    <t>af</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</si>
  <si>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</si>
  <si>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</si>
  <si>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</si>
  <si>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</si>
  <si>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</si>
  <si>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</si>
  <si>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</si>
  <si>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</si>
  <si>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GAR</t>
  </si>
  <si>
    <t>Financial corporations</t>
  </si>
  <si>
    <t>of which management companies</t>
  </si>
  <si>
    <t>Non-financial corporations subject to NFRD disclosure obligations</t>
  </si>
  <si>
    <t>Local government financing</t>
  </si>
  <si>
    <t>For this reporting period the proportion of total new assets covered regarding GAR flow KPI is not disclosed.</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</si>
  <si>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</si>
  <si>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</si>
  <si>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</si>
  <si>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</si>
  <si>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</si>
  <si>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</si>
  <si>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</si>
  <si>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Of which building renovation loans</t>
  </si>
  <si>
    <t>Other counterparties</t>
  </si>
  <si>
    <t>Loans (e.g. green, sustainable, sustainability-linked under standards other than the EU standards)</t>
  </si>
  <si>
    <t>Loans to non-financial corporations include loans financing renewable energy projects (mainly solar energy) and loans for energy label A housing development</t>
  </si>
  <si>
    <t>Household loans include loans for acquisition of energy efficient buildings, i.e. A and B energy label (based on top 15% of the national building stock expressed as operational Primary Energy Demand)</t>
  </si>
  <si>
    <t xml:space="preserve">Main reporting currency </t>
  </si>
  <si>
    <t xml:space="preserve">EUR </t>
  </si>
  <si>
    <t xml:space="preserve">Reporting unit (quantitative data) </t>
  </si>
  <si>
    <t xml:space="preserve">thousands of euros </t>
  </si>
  <si>
    <t>Sector/Instrument</t>
  </si>
  <si>
    <t xml:space="preserve"> Notional amount</t>
  </si>
  <si>
    <t>Notional amount</t>
  </si>
  <si>
    <t>Fair Value</t>
  </si>
  <si>
    <t>Amortized Cost</t>
  </si>
  <si>
    <t>IMS approach for CSRBB</t>
  </si>
  <si>
    <t>of which : subject to IRRBB (SA)</t>
  </si>
  <si>
    <t>of which: subject to IRRBB (IMS)</t>
  </si>
  <si>
    <t>Fair Value 
(Carrying amount)</t>
  </si>
  <si>
    <t>Notional amount
subject to CSRBB in IMS</t>
  </si>
  <si>
    <t>Notional amount
subject to CSRBB in IMS (EVE)</t>
  </si>
  <si>
    <t xml:space="preserve">Notional amount
subject to IRRBB IMS </t>
  </si>
  <si>
    <t xml:space="preserve">Carrying amount </t>
  </si>
  <si>
    <t>Notional amount
subject to CSRBB in IMS (NII)</t>
  </si>
  <si>
    <t>Notional amount
subject to IRRBB IMS</t>
  </si>
  <si>
    <t xml:space="preserve">NII </t>
  </si>
  <si>
    <t>MVC</t>
  </si>
  <si>
    <t>0010</t>
  </si>
  <si>
    <t>0020</t>
  </si>
  <si>
    <t>0030</t>
  </si>
  <si>
    <t>0040</t>
  </si>
  <si>
    <t>0050</t>
  </si>
  <si>
    <t>0060</t>
  </si>
  <si>
    <t>0070</t>
  </si>
  <si>
    <t>0080</t>
  </si>
  <si>
    <t>0090</t>
  </si>
  <si>
    <t>0100</t>
  </si>
  <si>
    <t>0110</t>
  </si>
  <si>
    <t>0120</t>
  </si>
  <si>
    <t>0130</t>
  </si>
  <si>
    <t>Total Assets</t>
  </si>
  <si>
    <t>Assets</t>
  </si>
  <si>
    <t>Central bank</t>
  </si>
  <si>
    <t xml:space="preserve">Interbank </t>
  </si>
  <si>
    <t xml:space="preserve">   Of which: retail</t>
  </si>
  <si>
    <t>Of which: wholesale (financial and non-financial)</t>
  </si>
  <si>
    <t>Only for NII</t>
  </si>
  <si>
    <t>Of which: sovereigns (general governments)</t>
  </si>
  <si>
    <t>Of which: financials</t>
  </si>
  <si>
    <t>Of which: corporates</t>
  </si>
  <si>
    <t>Securitisation exposures</t>
  </si>
  <si>
    <t>Of which: hedges (on IRRBB and CSRBB)</t>
  </si>
  <si>
    <t>0140</t>
  </si>
  <si>
    <t>0150</t>
  </si>
  <si>
    <t>Total Liabilities</t>
  </si>
  <si>
    <t>0160</t>
  </si>
  <si>
    <t>Liabilities</t>
  </si>
  <si>
    <t>0170</t>
  </si>
  <si>
    <t>0180</t>
  </si>
  <si>
    <t>Deposits</t>
  </si>
  <si>
    <t>0190</t>
  </si>
  <si>
    <t>0200</t>
  </si>
  <si>
    <t xml:space="preserve">   Of which: wholesale (financial and non-financial)</t>
  </si>
  <si>
    <t>0210</t>
  </si>
  <si>
    <t xml:space="preserve">Debt securities issued </t>
  </si>
  <si>
    <t>0220</t>
  </si>
  <si>
    <t>0230</t>
  </si>
  <si>
    <t>0240</t>
  </si>
  <si>
    <t>0250</t>
  </si>
  <si>
    <t>0260</t>
  </si>
  <si>
    <t>Other liabilities</t>
  </si>
  <si>
    <t>0270</t>
  </si>
  <si>
    <t>MEMORANDUM ITEMS</t>
  </si>
  <si>
    <t>Off-balance sheet assets: contingent assets</t>
  </si>
  <si>
    <t>0280</t>
  </si>
  <si>
    <t>Off-balance sheet liabilities: contingent liabilities</t>
  </si>
  <si>
    <t>0290</t>
  </si>
  <si>
    <t xml:space="preserve">Reporting unit (other quantitative data) </t>
  </si>
  <si>
    <t>basis point or percentage</t>
  </si>
  <si>
    <t>Institution IMS</t>
  </si>
  <si>
    <t>Bank estimate of CSRBB sensivitities including behavioural, conditional and automatic optionality</t>
  </si>
  <si>
    <t>Weighted average credit spread shocks</t>
  </si>
  <si>
    <t>Economic Value of Equity (EVE)</t>
  </si>
  <si>
    <t>Net Interest Income (NII)</t>
  </si>
  <si>
    <t xml:space="preserve">Market Value changes (MVC)
(as per defined in the EBA/GL/2022/14 para. 15) </t>
  </si>
  <si>
    <t>Baseline scenario (bps)</t>
  </si>
  <si>
    <t>Widening Spread Scenario (bps)</t>
  </si>
  <si>
    <t>Tightening Spread Scenario (bps)</t>
  </si>
  <si>
    <t>Level of EVE for IRRBB - Baseline scenario</t>
  </si>
  <si>
    <t>Level of EVE - Baseline scenario</t>
  </si>
  <si>
    <t>∆ EVE - Widening Spread Scenario</t>
  </si>
  <si>
    <t>∆ EVE - Tightening Spread Scenario</t>
  </si>
  <si>
    <t>Level of NII - Baseline scenario</t>
  </si>
  <si>
    <t>∆ NII - Widening Spread Scenario</t>
  </si>
  <si>
    <t>∆ NII - Tightening Spread Scenario</t>
  </si>
  <si>
    <t>Level of MV - Baseline scenario</t>
  </si>
  <si>
    <t>∆ MV - Widening Spread Scenario</t>
  </si>
  <si>
    <t>∆ MV - Tightening Spread Scenario</t>
  </si>
  <si>
    <t xml:space="preserve">Central bank </t>
  </si>
  <si>
    <t>Interbank</t>
  </si>
  <si>
    <r>
      <t>Of which: sovereigns</t>
    </r>
    <r>
      <rPr>
        <strike/>
        <sz val="11"/>
        <rFont val="Aptos Narrow"/>
        <family val="2"/>
        <scheme val="minor"/>
      </rPr>
      <t xml:space="preserve"> </t>
    </r>
    <r>
      <rPr>
        <sz val="11"/>
        <rFont val="Aptos Narrow"/>
        <family val="2"/>
        <scheme val="minor"/>
      </rPr>
      <t>(general governments)</t>
    </r>
  </si>
  <si>
    <t xml:space="preserve">Of which: financials </t>
  </si>
  <si>
    <r>
      <t xml:space="preserve">Of which:  hedges </t>
    </r>
    <r>
      <rPr>
        <sz val="11"/>
        <color theme="1"/>
        <rFont val="Aptos Narrow"/>
        <family val="2"/>
        <scheme val="minor"/>
      </rPr>
      <t>(on CSRBB)</t>
    </r>
  </si>
  <si>
    <t>TOTAL LIABILITIES</t>
  </si>
  <si>
    <t>Of which: NMDs</t>
  </si>
  <si>
    <t>Debt securities issued</t>
  </si>
  <si>
    <r>
      <t xml:space="preserve">   Of which: hedges </t>
    </r>
    <r>
      <rPr>
        <sz val="11"/>
        <color theme="1"/>
        <rFont val="Aptos Narrow"/>
        <family val="2"/>
        <scheme val="minor"/>
      </rPr>
      <t>(on CSRBB)</t>
    </r>
  </si>
  <si>
    <t>Net Derivatives</t>
  </si>
  <si>
    <t>Net Balance Sheet w/o Derivatives</t>
  </si>
  <si>
    <t>Net Balance Sheet with Derivatives</t>
  </si>
  <si>
    <t>0300</t>
  </si>
  <si>
    <t>0310</t>
  </si>
  <si>
    <t xml:space="preserve">Amortised costs items only </t>
  </si>
  <si>
    <t>Carrying amount</t>
  </si>
  <si>
    <t>Accumulated gains and losses in accordance with hedge accounting rules</t>
  </si>
  <si>
    <t xml:space="preserve">Institution internal view (economic value) </t>
  </si>
  <si>
    <t>Total hedges</t>
  </si>
  <si>
    <t>Differences between economic value and fair value stemming  from behavioural assumptions</t>
  </si>
  <si>
    <r>
      <t xml:space="preserve">Any other differences between economic value and fair value </t>
    </r>
    <r>
      <rPr>
        <b/>
        <sz val="10"/>
        <rFont val="Aptos Narrow"/>
        <family val="2"/>
        <scheme val="minor"/>
      </rPr>
      <t xml:space="preserve"> (not captured in columns 0020, 0030, 0080</t>
    </r>
    <r>
      <rPr>
        <b/>
        <sz val="10"/>
        <color theme="1"/>
        <rFont val="Aptos Narrow"/>
        <family val="2"/>
        <scheme val="minor"/>
      </rPr>
      <t>)</t>
    </r>
  </si>
  <si>
    <t>of which : Micro Fair Value hedges</t>
  </si>
  <si>
    <t xml:space="preserve">of which : Micro Cash flow hedges </t>
  </si>
  <si>
    <t>of which : Macro Fair Value hedges</t>
  </si>
  <si>
    <t>of which : Macro Cash flow hedges</t>
  </si>
  <si>
    <t>ITS reference</t>
  </si>
  <si>
    <t>Total financial assets at amortised cost and/or measured at a cost-based method</t>
  </si>
  <si>
    <t>{F 01.01; r0181 + r0231 + r0234; c0010}</t>
  </si>
  <si>
    <t>{F 01.01; r0182 + r0232 + r0236; c0010}</t>
  </si>
  <si>
    <t>{F 01.01; r0183 + r0233 + r0237; c0010}</t>
  </si>
  <si>
    <t>{F 01.01; r0390 + r0235; c0010}</t>
  </si>
  <si>
    <t>Total financial liabilities at amortised cost and/or measured at a cost-based method</t>
  </si>
  <si>
    <t>{F 01.02; r0110 + r141; c0010}</t>
  </si>
  <si>
    <t>{F 01.02; r0120 + r142; c0010}</t>
  </si>
  <si>
    <t>{F 01.02; r0130 + r143; c0010}</t>
  </si>
  <si>
    <t>Other financial liabilities</t>
  </si>
  <si>
    <t>{F 01.02; r0140 + r144; c0010}</t>
  </si>
  <si>
    <t>Please answer to all of the following questions. Please consult the instructions to fill-in this template.</t>
  </si>
  <si>
    <t>CSRBB definition and perimeter</t>
  </si>
  <si>
    <t>1 - Which spread components does the credit institution consider in the CSRBB identification and measurement?</t>
  </si>
  <si>
    <t xml:space="preserve"> - Market credit spread</t>
  </si>
  <si>
    <t xml:space="preserve"> - Market liquidity spread</t>
  </si>
  <si>
    <t xml:space="preserve"> - Idiosyncratic spread (instrument or borrower-specific elements)</t>
  </si>
  <si>
    <t xml:space="preserve"> - Idiosyncratic spread (sector, geography, currency)</t>
  </si>
  <si>
    <t xml:space="preserve"> - Other (please specify below)</t>
  </si>
  <si>
    <t>If other, please specify</t>
  </si>
  <si>
    <t>2 - What is the rationale for the scope of the spread components considered in the CSRBB identification and measurement?</t>
  </si>
  <si>
    <t>Market Data availability for instruments within CSRBB scope, simplicity of calculation taking into account the proportionality of CSRBB impact, conservativeness of final impact</t>
  </si>
  <si>
    <t>3 -  Are there differences in the scope of instruments to compute the impact of CSRBB on EVE, NII and MVC ?</t>
  </si>
  <si>
    <t xml:space="preserve"> If yes, please provide the rationale of the differences in scopes.</t>
  </si>
  <si>
    <t>Measurement &amp; stress-testing framework</t>
  </si>
  <si>
    <t>1 - If the credit institution considers liabilities in the scope of CSRBB assessment, how does it ensures that only market-related elements are being considered and the deterioration of the credit institution’s creditworthiness is not having a positive impact on the credit spread risk measure?</t>
  </si>
  <si>
    <t>At the date of measurement, the impact of CSRBBB for liabilities on NII was zero. For EVE the impact of deterioration of creditworthiness was floored at zero.</t>
  </si>
  <si>
    <t xml:space="preserve">2 - How does your credit institution measure CSRBB? </t>
  </si>
  <si>
    <t xml:space="preserve"> - CS01 or any other sensitivity-based metric</t>
  </si>
  <si>
    <t xml:space="preserve"> - Parametric measure</t>
  </si>
  <si>
    <t xml:space="preserve"> - Historical simulation</t>
  </si>
  <si>
    <t>Using latest EBA stress test parameters</t>
  </si>
  <si>
    <t>3 - Does your credit institution apply diversification effects between IRRBB and CSRBB?</t>
  </si>
  <si>
    <t>If yes, please specify the risk(s)</t>
  </si>
  <si>
    <t xml:space="preserve">4 - How often does your credit institution measure CSRBB? </t>
  </si>
  <si>
    <t>Monthly</t>
  </si>
  <si>
    <t>5 - Please specify the way of how your credit institution performs stress tests with respect to CSRBB?</t>
  </si>
  <si>
    <t xml:space="preserve"> - Stand-alone credit spread shocks</t>
  </si>
  <si>
    <t xml:space="preserve"> - Credit spread shocks integrated into broader internal stress tests</t>
  </si>
  <si>
    <t xml:space="preserve"> - Other (please specify)</t>
  </si>
  <si>
    <t>6 - Does your credit institution differentiate the idiosyncratic and non-idiosyncratic components of the credit spread changes in the stress tests performed?</t>
  </si>
  <si>
    <t>7 - How are the stress scenarios calibrated?</t>
  </si>
  <si>
    <t xml:space="preserve"> - Historical scenarios observed in the past 10Yr</t>
  </si>
  <si>
    <t>Less than every 5yr</t>
  </si>
  <si>
    <t xml:space="preserve"> - Historical scenarios observed in the past 20Yr</t>
  </si>
  <si>
    <t xml:space="preserve"> - Taylor made (hypothetical) scenarios</t>
  </si>
  <si>
    <t>Scenarios are based on EBA stress test scenarios</t>
  </si>
  <si>
    <t>8 - How often are these scenarios reviewed?</t>
  </si>
  <si>
    <t>Every year</t>
  </si>
  <si>
    <t>9 - Which approach do you expect to follow (or you already apply) to assess the impact on NII of your CSRBB exposures?</t>
  </si>
  <si>
    <t>Balance sheet assumption:</t>
  </si>
  <si>
    <t>constant balance sheet</t>
  </si>
  <si>
    <t>Please, further elaborate:</t>
  </si>
  <si>
    <t>the impact on NII comes from the roll-over of existing positions with shocked conditions applied to new transactions</t>
  </si>
  <si>
    <t>10 - Which approach do you expect to follow (or you already apply) to assess the impact on EVE of your CSRBB exposures? Please briefly explain.</t>
  </si>
  <si>
    <t>0320</t>
  </si>
  <si>
    <t>dynamic balance sheet</t>
  </si>
  <si>
    <t>0330</t>
  </si>
  <si>
    <t>the CSRBB impact on EVE should follow the same balance sheet assumption as the IRBB impact on EVE</t>
  </si>
  <si>
    <t>11 - Which approach do you expect to follow (or you already apply) to assess the impact on MV of your CSRBB exposures? Please briefly explain.</t>
  </si>
  <si>
    <t>0340</t>
  </si>
  <si>
    <t>0350</t>
  </si>
  <si>
    <t>MV is generally the present value of future cash flows, thus the assumptions for EVE would suit better</t>
  </si>
  <si>
    <t xml:space="preserve">12 - Memorandum item on EVE level for IRRBB </t>
  </si>
  <si>
    <t>Commercial margins/other spread components (EVE)</t>
  </si>
  <si>
    <t>0360</t>
  </si>
  <si>
    <t>Excluded</t>
  </si>
  <si>
    <t>13 - Other reasons than in point 12 (above) for different EVE level for IRRBB and CSRBB (template 2, columns 0010 and 0020)</t>
  </si>
  <si>
    <t>0370</t>
  </si>
  <si>
    <t>Amount</t>
  </si>
  <si>
    <t>Total retail NMDs (as per defined under paragraph 7 of the EBA/GL/2022/14)</t>
  </si>
  <si>
    <t>1. Natural persons</t>
  </si>
  <si>
    <t xml:space="preserve"> Individual depositor amount &lt; EUR 50 000 </t>
  </si>
  <si>
    <t xml:space="preserve">EUR 50 000 &lt;= Individual depositor amount &lt; EUR  100 000 </t>
  </si>
  <si>
    <t xml:space="preserve"> Individual depositor amount &gt;= EUR 100 000 </t>
  </si>
  <si>
    <t>2. SME's</t>
  </si>
  <si>
    <t xml:space="preserve">Individual depositor amount &lt; EUR 100 000 </t>
  </si>
  <si>
    <t xml:space="preserve">EUR 100 000 &lt;= Individual depositor amount &lt; EUR  300 000 </t>
  </si>
  <si>
    <t xml:space="preserve">EUR 300 000 &lt;= Individual depositor amount &lt; EUR  1 000 000 </t>
  </si>
  <si>
    <t xml:space="preserve">Individual depositor amount &gt;= EUR  1 000 000 </t>
  </si>
  <si>
    <t>Please consult the instructions to fill-in this IRRBB template.</t>
  </si>
  <si>
    <t>The assumptions regarding the calculation of these datapoints must be explained below. Please consult the instructions to fill-in this IRRBB template.</t>
  </si>
  <si>
    <t>Shock arising from exposures in:</t>
  </si>
  <si>
    <t>EUR</t>
  </si>
  <si>
    <t>Other material currencies</t>
  </si>
  <si>
    <t>Data point</t>
  </si>
  <si>
    <t>Description</t>
  </si>
  <si>
    <t>Worst outcome of the two interest rate shock scenarios (Parallel Shock Down and a Parallel Up)</t>
  </si>
  <si>
    <t xml:space="preserve">   ∆ Economic Value of Equity under a Parallel Shock Down</t>
  </si>
  <si>
    <t xml:space="preserve">   ∆ Economic Value of Equity under a Parallel Shock Up</t>
  </si>
  <si>
    <t>Specified size of interest rate shocks in bps (according to draft EBA/RTS/2022/10)</t>
  </si>
  <si>
    <t xml:space="preserve">   Paralell</t>
  </si>
  <si>
    <t xml:space="preserve">   Short</t>
  </si>
  <si>
    <t xml:space="preserve">   Long</t>
  </si>
  <si>
    <t>Outcome of the supervisory outlier test (according to draft EBA/RTS/2022/10)</t>
  </si>
  <si>
    <t xml:space="preserve">   Parallel Shock Down</t>
  </si>
  <si>
    <t xml:space="preserve">   Parallel Shock Up</t>
  </si>
  <si>
    <t xml:space="preserve">   Short Rates Shock Down</t>
  </si>
  <si>
    <t xml:space="preserve">   Short Rates Shock Up</t>
  </si>
  <si>
    <t xml:space="preserve">   Steepener</t>
  </si>
  <si>
    <t xml:space="preserve">   Flattener</t>
  </si>
  <si>
    <t>Forecasted Net Interest Income expected within 12 months in a baseline scenario</t>
  </si>
  <si>
    <t>Change in the forecasted Net Interest income within 12 months under a parallel interest rate shock down</t>
  </si>
  <si>
    <t>Forecasted Net interest income within 12 months after a parallel interest rate shock down</t>
  </si>
  <si>
    <t>Change in the forecasted Net Interest income within 12 months under a parallel interest rate shock up</t>
  </si>
  <si>
    <t>Forecasted Net interest income within 12 months after a parallel interest rate shock up</t>
  </si>
  <si>
    <t>Forecasted Earnings expected within 12 months in a baseline scenario</t>
  </si>
  <si>
    <t>Change in the forecasted Earnings within 12 months under a parallel interest rate shock down</t>
  </si>
  <si>
    <t>Forecasted Earnings  within 12 months after a parallel interest rate shock down</t>
  </si>
  <si>
    <t>Change in the forecasted Earnings within 12 months under a parallel interest rate shock up</t>
  </si>
  <si>
    <t>Forecasted Earnings  within 12 months after a parallel interest rate shock up</t>
  </si>
  <si>
    <t>Assets in the Banking Book with embedded automatic optionality / Total Assets in the Banking Book</t>
  </si>
  <si>
    <t>Liabilities in the Banking Book with embedded automatic optionality / Total Liabilities in the Banking Book</t>
  </si>
  <si>
    <t>Assets in the Banking Book with embedded behavioural optionality / Total Assets in the Banking Book</t>
  </si>
  <si>
    <t>Liabilities in the Banking Book with embedded behavioural optionality / Total Liabilities in the Banking Book</t>
  </si>
  <si>
    <t>Section "Questions"</t>
  </si>
  <si>
    <t>Supervisory standard shock</t>
  </si>
  <si>
    <t>According to draft EBA/RTS/2022/10, article 4, institutions should report to the competent authority the change in economic value of equity (∆ EVE) that results from calculating the outcome of the standard shock, as referred to in Article 98(5) of Directive 2013/36/EU and in the Guidelines. When calculating the outcome of the standard shock, institutions apply some assumptions. Please explain below some of these assumptions by replying to the below stated questions.</t>
  </si>
  <si>
    <t>1 - Does the institution has more than 4 material currencies according to Article 1(3) of EBA/RTS/2022/10 ? If yes, please provide a list material currencies include in Other Material Currency using the currency ISO codes, as well as the specified interest rate shock used according to the methodology prescribed in Annex I of the EBA/RTS/2022/10.</t>
  </si>
  <si>
    <t>If yes, please provide a list material currencies include in Other Material Currency using the currency ISO codes, as well as the specified interest rate shock.</t>
  </si>
  <si>
    <t>2 - Which risk-free yield curves have been used in order to compute the supervisory standard shock ?
Please read the instructions before answering the question</t>
  </si>
  <si>
    <t>EUR swap curve (zero curve) has been used in order to compute the supervisory standard shock. Linear interpolation has been used.</t>
  </si>
  <si>
    <t>3 - Which IRRBB Measurement Methods from Annexes 1 and 2 (of EBA/GL/2022/14) have been used to compute the supervisory standard shock and earnings measures?</t>
  </si>
  <si>
    <t>For earnings:</t>
  </si>
  <si>
    <t>Cash flows partially or fully conditional on interest rate scenario</t>
  </si>
  <si>
    <t>Main assumptions:</t>
  </si>
  <si>
    <t>The repricing terms of demand deposits of households and non-financial corporations vary between 1 day and 10 years, depending on their interest rate sensitivity. For deposits of financial institutions, immediate repricing is assumed. A 0% interest rate floor is applied to deposits of retail customers. For term deposits, term deposit redemption rate is used in the assessment of the early redemption of the term deposits. For loans, contract-specific interest rate floors are used. Conditional prepayment rate is used in the assessment of the early repayment of loans.</t>
  </si>
  <si>
    <t>For economic value:</t>
  </si>
  <si>
    <t>4 - Have commercial margins and other spread components been excluded in the Level of EVE under baseline scenario? If yes, please provide an explanation of the methodology used to exclude them.</t>
  </si>
  <si>
    <t>Comments</t>
  </si>
  <si>
    <t>5 - Have pension obligations and pension plan assets been included in the computation of the supervisory standard shock and in earnings metrics? If yes, please provide an explanation on how they were incorporated in the methodology to compute the supervisory standard shock and the NII/earnings metrics.</t>
  </si>
  <si>
    <t>0380</t>
  </si>
  <si>
    <t>6 - Have any other material assumptions underlying the calculation of the supervisory standard shock and in earnings metrics changed since the STE for SREP data collection was last submitted?</t>
  </si>
  <si>
    <t>0390</t>
  </si>
  <si>
    <t>0400</t>
  </si>
  <si>
    <t>7 - Which items have been included in lines "Other" in Templates 1 "IRRBB_CSRBB_mapping", template 2 ''CSRBB sensitivities'' and template 3 "Unrealised losses"?</t>
  </si>
  <si>
    <t>Other Assets</t>
  </si>
  <si>
    <t>0410</t>
  </si>
  <si>
    <t>Assets due from central banks, credit institutions and other financial institutions.</t>
  </si>
  <si>
    <t>Other Liabilities</t>
  </si>
  <si>
    <t>0420</t>
  </si>
  <si>
    <t>There are no "Other" items.</t>
  </si>
  <si>
    <t>Realised NII (from banking book perimeter)</t>
  </si>
  <si>
    <t>Interest income</t>
  </si>
  <si>
    <t>Interest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</si>
</sst>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0_);[Red]\-#,##0.00"/>
  </numFmts>
  <fonts count="134">
    <font>
      <sz val="11"/>
      <color theme="1"/>
      <name val="Aptos Narrow"/>
      <family val="2"/>
      <scheme val="minor"/>
    </font>
    <font>
      <sz val="11"/>
      <color theme="1"/>
      <name val="Aptos Narrow"/>
      <family val="2"/>
      <scheme val="minor"/>
    </font>
    <font>
      <u/>
      <sz val="11"/>
      <color theme="10"/>
      <name val="Aptos Narrow"/>
      <family val="2"/>
      <scheme val="minor"/>
    </font>
    <font>
      <u/>
      <sz val="11"/>
      <color theme="10"/>
      <name val="Aptos Narrow"/>
      <family val="2"/>
      <charset val="186"/>
      <scheme val="minor"/>
    </font>
    <font>
      <sz val="11"/>
      <color theme="1"/>
      <name val="Aptos Narrow"/>
      <family val="2"/>
      <charset val="186"/>
      <scheme val="minor"/>
    </font>
    <font>
      <b/>
      <sz val="20"/>
      <name val="Arial"/>
      <family val="2"/>
    </font>
    <font>
      <sz val="10"/>
      <name val="Arial"/>
      <family val="2"/>
    </font>
    <font>
      <b/>
      <sz val="12"/>
      <name val="Arial"/>
      <family val="2"/>
    </font>
    <font>
      <sz val="11"/>
      <color theme="1"/>
      <name val="Aptos Narrow"/>
      <family val="2"/>
      <charset val="238"/>
      <scheme val="minor"/>
    </font>
    <font>
      <b/>
      <sz val="10"/>
      <name val="Arial"/>
      <family val="2"/>
    </font>
    <font>
      <sz val="10"/>
      <name val="Helv"/>
    </font>
    <font>
      <sz val="11"/>
      <color rgb="FFFF0000"/>
      <name val="Aptos Narrow"/>
      <family val="2"/>
      <scheme val="minor"/>
    </font>
    <font>
      <b/>
      <sz val="11"/>
      <color theme="1"/>
      <name val="Aptos Narrow"/>
      <family val="2"/>
      <scheme val="minor"/>
    </font>
    <font>
      <sz val="11"/>
      <color theme="0"/>
      <name val="Aptos Narrow"/>
      <family val="2"/>
      <scheme val="minor"/>
    </font>
    <font>
      <b/>
      <sz val="11"/>
      <color theme="1"/>
      <name val="Aptos Narrow"/>
      <family val="2"/>
      <charset val="186"/>
      <scheme val="minor"/>
    </font>
    <font>
      <sz val="9"/>
      <name val="Aptos Narrow"/>
      <family val="2"/>
      <scheme val="minor"/>
    </font>
    <font>
      <sz val="11"/>
      <name val="Aptos Narrow"/>
      <family val="2"/>
      <scheme val="minor"/>
    </font>
    <font>
      <b/>
      <sz val="11"/>
      <name val="Aptos Narrow"/>
      <family val="2"/>
      <scheme val="minor"/>
    </font>
    <font>
      <sz val="10"/>
      <name val="Aptos Narrow"/>
      <family val="2"/>
      <scheme val="minor"/>
    </font>
    <font>
      <b/>
      <sz val="10"/>
      <name val="Aptos Narrow"/>
      <family val="2"/>
      <scheme val="minor"/>
    </font>
    <font>
      <sz val="9"/>
      <color theme="1"/>
      <name val="Aptos Narrow"/>
      <family val="2"/>
      <scheme val="minor"/>
    </font>
    <font>
      <i/>
      <sz val="11"/>
      <color rgb="FFAA322F"/>
      <name val="Aptos Narrow"/>
      <family val="2"/>
      <scheme val="minor"/>
    </font>
    <font>
      <b/>
      <sz val="11"/>
      <color rgb="FFAA322F"/>
      <name val="Aptos Narrow"/>
      <family val="2"/>
      <scheme val="minor"/>
    </font>
    <font>
      <sz val="11"/>
      <color rgb="FF000000"/>
      <name val="Aptos Narrow"/>
      <family val="2"/>
      <scheme val="minor"/>
    </font>
    <font>
      <b/>
      <sz val="11"/>
      <color rgb="FF000000"/>
      <name val="Aptos Narrow"/>
      <family val="2"/>
      <scheme val="minor"/>
    </font>
    <font>
      <sz val="10"/>
      <color rgb="FF000000"/>
      <name val="Aptos Narrow"/>
      <family val="2"/>
      <scheme val="minor"/>
    </font>
    <font>
      <b/>
      <sz val="11"/>
      <color theme="9"/>
      <name val="Aptos Narrow"/>
      <family val="2"/>
      <scheme val="minor"/>
    </font>
    <font>
      <sz val="11"/>
      <color rgb="FFC00000"/>
      <name val="Aptos Narrow"/>
      <family val="2"/>
      <scheme val="minor"/>
    </font>
    <font>
      <sz val="11"/>
      <name val="Arial"/>
      <family val="2"/>
    </font>
    <font>
      <sz val="9"/>
      <name val="Aptos Display"/>
      <family val="2"/>
      <scheme val="major"/>
    </font>
    <font>
      <b/>
      <sz val="11"/>
      <color theme="1"/>
      <name val="Times New Roman"/>
      <family val="1"/>
    </font>
    <font>
      <b/>
      <sz val="11"/>
      <name val="Arial"/>
      <family val="2"/>
    </font>
    <font>
      <b/>
      <sz val="14"/>
      <color theme="1"/>
      <name val="Aptos Narrow"/>
      <family val="2"/>
      <scheme val="minor"/>
    </font>
    <font>
      <b/>
      <sz val="9"/>
      <name val="Aptos Narrow"/>
      <family val="2"/>
      <scheme val="minor"/>
    </font>
    <font>
      <b/>
      <sz val="10"/>
      <name val="Aptos Narrow"/>
      <family val="2"/>
      <charset val="186"/>
      <scheme val="minor"/>
    </font>
    <font>
      <strike/>
      <sz val="9"/>
      <color rgb="FFFF0000"/>
      <name val="Aptos Narrow"/>
      <family val="2"/>
      <scheme val="minor"/>
    </font>
    <font>
      <sz val="8"/>
      <name val="Aptos Narrow"/>
      <family val="2"/>
      <scheme val="minor"/>
    </font>
    <font>
      <sz val="9"/>
      <color rgb="FFFF0000"/>
      <name val="Aptos Narrow"/>
      <family val="2"/>
      <scheme val="minor"/>
    </font>
    <font>
      <b/>
      <i/>
      <sz val="9"/>
      <name val="Aptos Narrow"/>
      <family val="2"/>
      <scheme val="minor"/>
    </font>
    <font>
      <sz val="8"/>
      <color theme="1"/>
      <name val="Aptos Narrow"/>
      <family val="2"/>
      <scheme val="minor"/>
    </font>
    <font>
      <sz val="10"/>
      <color theme="1"/>
      <name val="Aptos Narrow"/>
      <family val="2"/>
      <scheme val="minor"/>
    </font>
    <font>
      <sz val="12"/>
      <color rgb="FF000000"/>
      <name val="Times New Roman"/>
      <family val="1"/>
    </font>
    <font>
      <b/>
      <sz val="14"/>
      <color rgb="FF000000"/>
      <name val="Aptos Narrow"/>
      <family val="2"/>
      <scheme val="minor"/>
    </font>
    <font>
      <i/>
      <sz val="11"/>
      <color rgb="FF000000"/>
      <name val="Aptos Narrow"/>
      <family val="2"/>
      <scheme val="minor"/>
    </font>
    <font>
      <b/>
      <sz val="11"/>
      <color rgb="FF000000"/>
      <name val="Aptos Narrow"/>
      <family val="2"/>
      <charset val="186"/>
      <scheme val="minor"/>
    </font>
    <font>
      <b/>
      <sz val="14"/>
      <name val="Aptos Narrow"/>
      <family val="2"/>
      <scheme val="minor"/>
    </font>
    <font>
      <b/>
      <sz val="11"/>
      <color rgb="FFFF0000"/>
      <name val="Aptos Narrow"/>
      <family val="2"/>
      <scheme val="minor"/>
    </font>
    <font>
      <strike/>
      <sz val="9"/>
      <name val="Aptos Narrow"/>
      <family val="2"/>
      <scheme val="minor"/>
    </font>
    <font>
      <b/>
      <sz val="10"/>
      <color theme="1"/>
      <name val="Aptos Narrow"/>
      <family val="2"/>
      <charset val="186"/>
      <scheme val="minor"/>
    </font>
    <font>
      <b/>
      <sz val="12"/>
      <color rgb="FF000000"/>
      <name val="Aptos Narrow"/>
      <family val="2"/>
      <scheme val="minor"/>
    </font>
    <font>
      <i/>
      <sz val="11"/>
      <name val="Aptos Narrow"/>
      <family val="2"/>
      <scheme val="minor"/>
    </font>
    <font>
      <u/>
      <sz val="11"/>
      <name val="Aptos Narrow"/>
      <family val="2"/>
      <scheme val="minor"/>
    </font>
    <font>
      <b/>
      <sz val="11"/>
      <color theme="1"/>
      <name val="Segoe UI"/>
      <family val="2"/>
    </font>
    <font>
      <sz val="12"/>
      <color theme="1"/>
      <name val="Aptos Narrow"/>
      <family val="2"/>
      <scheme val="minor"/>
    </font>
    <font>
      <i/>
      <sz val="11"/>
      <color theme="1"/>
      <name val="Aptos Narrow"/>
      <family val="2"/>
      <scheme val="minor"/>
    </font>
    <font>
      <i/>
      <strike/>
      <sz val="11"/>
      <color rgb="FFFF0000"/>
      <name val="Aptos Narrow"/>
      <family val="2"/>
      <scheme val="minor"/>
    </font>
    <font>
      <i/>
      <sz val="11"/>
      <color theme="9" tint="-0.249977111117893"/>
      <name val="Aptos Narrow"/>
      <family val="2"/>
      <scheme val="minor"/>
    </font>
    <font>
      <sz val="8.5"/>
      <color theme="1"/>
      <name val="Segoe UI"/>
      <family val="2"/>
    </font>
    <font>
      <sz val="8.5"/>
      <color theme="1"/>
      <name val="Segoe UI"/>
      <family val="2"/>
      <charset val="186"/>
    </font>
    <font>
      <i/>
      <sz val="8"/>
      <color theme="1"/>
      <name val="Segoe UI"/>
      <family val="2"/>
    </font>
    <font>
      <i/>
      <sz val="8"/>
      <color theme="1"/>
      <name val="Segoe UI"/>
      <family val="2"/>
      <charset val="186"/>
    </font>
    <font>
      <i/>
      <sz val="8.5"/>
      <color theme="1"/>
      <name val="Segoe UI"/>
      <family val="2"/>
      <charset val="186"/>
    </font>
    <font>
      <b/>
      <i/>
      <sz val="8.5"/>
      <color theme="1"/>
      <name val="Segoe UI"/>
      <family val="2"/>
    </font>
    <font>
      <sz val="12"/>
      <name val="Aptos Narrow"/>
      <family val="2"/>
      <scheme val="minor"/>
    </font>
    <font>
      <sz val="8.5"/>
      <name val="Segoe UI"/>
      <family val="2"/>
    </font>
    <font>
      <b/>
      <sz val="8.5"/>
      <name val="Segoe UI"/>
      <family val="2"/>
    </font>
    <font>
      <sz val="9"/>
      <name val="Segoe UI"/>
      <family val="2"/>
    </font>
    <font>
      <b/>
      <sz val="8.5"/>
      <color theme="1"/>
      <name val="Segoe UI"/>
      <family val="2"/>
    </font>
    <font>
      <sz val="8.5"/>
      <color theme="1"/>
      <name val="Aptos Narrow"/>
      <family val="2"/>
      <scheme val="minor"/>
    </font>
    <font>
      <u/>
      <sz val="8.5"/>
      <color rgb="FF008080"/>
      <name val="Aptos Narrow"/>
      <family val="2"/>
      <scheme val="minor"/>
    </font>
    <font>
      <u/>
      <sz val="11"/>
      <color rgb="FF008080"/>
      <name val="Aptos Narrow"/>
      <family val="2"/>
      <scheme val="minor"/>
    </font>
    <font>
      <sz val="10"/>
      <color theme="1"/>
      <name val="Times New Roman"/>
      <family val="1"/>
    </font>
    <font>
      <sz val="8.5"/>
      <color rgb="FF000000"/>
      <name val="Segoe UI"/>
      <family val="2"/>
    </font>
    <font>
      <i/>
      <sz val="8.5"/>
      <color rgb="FF000000"/>
      <name val="Segoe UI"/>
      <family val="2"/>
    </font>
    <font>
      <b/>
      <i/>
      <sz val="8.5"/>
      <color rgb="FF000000"/>
      <name val="Segoe UI"/>
      <family val="2"/>
    </font>
    <font>
      <b/>
      <sz val="8.5"/>
      <color rgb="FF000000"/>
      <name val="Segoe UI"/>
      <family val="2"/>
      <charset val="186"/>
    </font>
    <font>
      <i/>
      <strike/>
      <sz val="8.5"/>
      <color rgb="FFFF0000"/>
      <name val="Segoe UI"/>
      <family val="2"/>
      <charset val="186"/>
    </font>
    <font>
      <i/>
      <sz val="8.5"/>
      <color theme="1"/>
      <name val="Segoe UI"/>
      <family val="2"/>
    </font>
    <font>
      <strike/>
      <sz val="11"/>
      <color rgb="FFFF0000"/>
      <name val="Aptos Narrow"/>
      <family val="2"/>
      <charset val="186"/>
      <scheme val="minor"/>
    </font>
    <font>
      <b/>
      <sz val="8.5"/>
      <color theme="1"/>
      <name val="Segoe UI"/>
      <family val="2"/>
      <charset val="186"/>
    </font>
    <font>
      <b/>
      <strike/>
      <sz val="11"/>
      <color rgb="FFFF0000"/>
      <name val="Aptos Narrow"/>
      <family val="2"/>
      <charset val="186"/>
      <scheme val="minor"/>
    </font>
    <font>
      <sz val="8"/>
      <color theme="1"/>
      <name val="Verdana"/>
      <family val="2"/>
    </font>
    <font>
      <sz val="8"/>
      <color theme="1"/>
      <name val="Segoe UI"/>
      <family val="2"/>
    </font>
    <font>
      <b/>
      <i/>
      <sz val="8"/>
      <color theme="1"/>
      <name val="Segoe UI"/>
      <family val="2"/>
    </font>
    <font>
      <sz val="11"/>
      <color rgb="FF000000"/>
      <name val="Segoe UI"/>
      <family val="2"/>
    </font>
    <font>
      <b/>
      <sz val="16"/>
      <color theme="1"/>
      <name val="Arial"/>
      <family val="2"/>
    </font>
    <font>
      <b/>
      <sz val="14"/>
      <color theme="1"/>
      <name val="Arial"/>
      <family val="2"/>
    </font>
    <font>
      <sz val="16"/>
      <color theme="1"/>
      <name val="Aptos Narrow"/>
      <family val="2"/>
      <scheme val="minor"/>
    </font>
    <font>
      <b/>
      <sz val="11"/>
      <color rgb="FF000000"/>
      <name val="Segoe UI"/>
      <family val="2"/>
    </font>
    <font>
      <sz val="8"/>
      <color rgb="FF000000"/>
      <name val="Segoe UI"/>
      <family val="2"/>
    </font>
    <font>
      <i/>
      <sz val="11"/>
      <name val="Segoe UI"/>
      <family val="2"/>
    </font>
    <font>
      <sz val="11"/>
      <name val="Segoe UI"/>
      <family val="2"/>
    </font>
    <font>
      <b/>
      <sz val="8.5"/>
      <color theme="1"/>
      <name val="Aptos Narrow"/>
      <family val="2"/>
      <scheme val="minor"/>
    </font>
    <font>
      <b/>
      <sz val="16"/>
      <name val="Arial"/>
      <family val="2"/>
    </font>
    <font>
      <sz val="10"/>
      <color theme="1"/>
      <name val="Arial"/>
      <family val="2"/>
    </font>
    <font>
      <b/>
      <sz val="12"/>
      <color theme="1"/>
      <name val="Arial"/>
      <family val="2"/>
    </font>
    <font>
      <u/>
      <sz val="10"/>
      <name val="Arial"/>
      <family val="2"/>
    </font>
    <font>
      <sz val="10"/>
      <color rgb="FF000000"/>
      <name val="Arial"/>
      <family val="2"/>
    </font>
    <font>
      <b/>
      <sz val="10"/>
      <color rgb="FF000000"/>
      <name val="Arial"/>
      <family val="2"/>
    </font>
    <font>
      <sz val="11"/>
      <color rgb="FF0070C0"/>
      <name val="Aptos Narrow"/>
      <family val="2"/>
      <scheme val="minor"/>
    </font>
    <font>
      <i/>
      <u/>
      <sz val="11"/>
      <name val="Aptos Narrow"/>
      <family val="2"/>
      <scheme val="minor"/>
    </font>
    <font>
      <sz val="11"/>
      <color indexed="10"/>
      <name val="Aptos Narrow"/>
      <family val="2"/>
      <scheme val="minor"/>
    </font>
    <font>
      <b/>
      <sz val="12"/>
      <name val="Aptos Narrow"/>
      <family val="2"/>
      <scheme val="minor"/>
    </font>
    <font>
      <b/>
      <sz val="10"/>
      <name val="Aptos Narrow"/>
      <family val="2"/>
      <charset val="238"/>
      <scheme val="minor"/>
    </font>
    <font>
      <sz val="9"/>
      <name val="Arial"/>
      <family val="2"/>
    </font>
    <font>
      <sz val="10"/>
      <color rgb="FF00B050"/>
      <name val="Arial"/>
      <family val="2"/>
    </font>
    <font>
      <sz val="11"/>
      <color theme="1"/>
      <name val="Arial"/>
      <family val="2"/>
    </font>
    <font>
      <sz val="11"/>
      <name val="Aptos Narrow"/>
      <family val="2"/>
      <charset val="238"/>
      <scheme val="minor"/>
    </font>
    <font>
      <strike/>
      <sz val="8"/>
      <name val="Aptos Narrow"/>
      <family val="2"/>
      <scheme val="minor"/>
    </font>
    <font>
      <b/>
      <u/>
      <sz val="11"/>
      <name val="Aptos Narrow"/>
      <family val="2"/>
      <scheme val="minor"/>
    </font>
    <font>
      <sz val="11"/>
      <name val="Aptos Narrow"/>
      <family val="2"/>
      <charset val="186"/>
      <scheme val="minor"/>
    </font>
    <font>
      <sz val="11"/>
      <color rgb="FF000000"/>
      <name val="Calibri"/>
      <family val="2"/>
      <charset val="186"/>
    </font>
    <font>
      <b/>
      <sz val="10"/>
      <color theme="1"/>
      <name val="Aptos Narrow"/>
      <family val="2"/>
      <scheme val="minor"/>
    </font>
    <font>
      <strike/>
      <sz val="10"/>
      <name val="Aptos Narrow"/>
      <family val="2"/>
      <scheme val="minor"/>
    </font>
    <font>
      <strike/>
      <sz val="10"/>
      <color theme="1"/>
      <name val="Aptos Narrow"/>
      <family val="2"/>
      <scheme val="minor"/>
    </font>
    <font>
      <i/>
      <sz val="10"/>
      <name val="Aptos Narrow"/>
      <family val="2"/>
      <scheme val="minor"/>
    </font>
    <font>
      <sz val="10"/>
      <color rgb="FFFF0000"/>
      <name val="Aptos Narrow"/>
      <family val="2"/>
      <scheme val="minor"/>
    </font>
    <font>
      <sz val="10"/>
      <name val="Calibri"/>
      <family val="2"/>
    </font>
    <font>
      <b/>
      <u/>
      <sz val="11"/>
      <color theme="1"/>
      <name val="Aptos Narrow"/>
      <family val="2"/>
      <scheme val="minor"/>
    </font>
    <font>
      <sz val="10"/>
      <color rgb="FF1D1C1D"/>
      <name val="Calibri"/>
      <family val="2"/>
      <charset val="186"/>
    </font>
    <font>
      <sz val="10"/>
      <color theme="1"/>
      <name val="Calibri"/>
      <family val="2"/>
      <charset val="186"/>
    </font>
    <font>
      <sz val="10"/>
      <color theme="1"/>
      <name val="Calibri"/>
      <family val="2"/>
    </font>
    <font>
      <i/>
      <sz val="10"/>
      <color theme="1"/>
      <name val="Calibri"/>
      <family val="2"/>
    </font>
    <font>
      <b/>
      <strike/>
      <sz val="11"/>
      <color rgb="FFFF0000"/>
      <name val="Aptos Narrow"/>
      <family val="2"/>
      <scheme val="minor"/>
    </font>
    <font>
      <sz val="11"/>
      <color theme="1"/>
      <name val="Aptos"/>
      <family val="2"/>
    </font>
    <font>
      <sz val="8"/>
      <color rgb="FF000000"/>
      <name val="SansSerif.plain"/>
    </font>
    <font>
      <b/>
      <sz val="10"/>
      <color theme="1"/>
      <name val="Times New Roman"/>
      <family val="1"/>
    </font>
    <font>
      <b/>
      <u/>
      <sz val="10"/>
      <name val="Aptos Narrow"/>
      <family val="2"/>
      <scheme val="minor"/>
    </font>
    <font>
      <strike/>
      <sz val="11"/>
      <name val="Aptos Narrow"/>
      <family val="2"/>
      <scheme val="minor"/>
    </font>
    <font>
      <sz val="11"/>
      <color theme="5"/>
      <name val="Aptos Narrow"/>
      <family val="2"/>
      <scheme val="minor"/>
    </font>
    <font>
      <sz val="10"/>
      <color theme="0"/>
      <name val="Aptos Narrow"/>
      <family val="2"/>
      <scheme val="minor"/>
    </font>
    <font>
      <b/>
      <sz val="16"/>
      <name val="Aptos Narrow"/>
      <family val="2"/>
      <scheme val="minor"/>
    </font>
    <font>
      <b/>
      <u/>
      <sz val="16"/>
      <name val="Aptos Narrow"/>
      <family val="2"/>
      <scheme val="minor"/>
    </font>
    <font>
      <b/>
      <sz val="12"/>
      <color theme="1"/>
      <name val="Aptos Narrow"/>
      <family val="2"/>
      <scheme val="minor"/>
    </font>
  </fonts>
  <fills count="2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rgb="FFFFEC72"/>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rgb="FFBFBFBF"/>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0"/>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FFFFFF"/>
      </patternFill>
    </fill>
    <fill>
      <patternFill patternType="solid">
        <fgColor theme="4" tint="0.79998168889431442"/>
        <bgColor indexed="64"/>
      </patternFill>
    </fill>
    <fill>
      <patternFill patternType="solid">
        <fgColor rgb="FFFFF4E5"/>
        <bgColor indexed="64"/>
      </patternFill>
    </fill>
    <fill>
      <patternFill patternType="solid">
        <fgColor rgb="FFFFFF00"/>
        <bgColor indexed="64"/>
      </patternFill>
    </fill>
  </fills>
  <borders count="60">
    <border>
      <left/>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CBDBC"/>
      </left>
      <right style="thin">
        <color rgb="FFBCBDBC"/>
      </right>
      <top style="thin">
        <color rgb="FFBCBDBC"/>
      </top>
      <bottom style="thin">
        <color rgb="FFBCBDBC"/>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style="medium">
        <color rgb="FF000000"/>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theme="0"/>
      </right>
      <top style="thin">
        <color theme="0"/>
      </top>
      <bottom style="thin">
        <color theme="0"/>
      </bottom>
      <diagonal/>
    </border>
    <border>
      <left style="thin">
        <color theme="0"/>
      </left>
      <right/>
      <top style="thin">
        <color indexed="64"/>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style="thin">
        <color theme="0"/>
      </right>
      <top style="thin">
        <color indexed="64"/>
      </top>
      <bottom style="thin">
        <color indexed="64"/>
      </bottom>
      <diagonal/>
    </border>
  </borders>
  <cellStyleXfs count="20">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9" fontId="4" fillId="0" borderId="0" applyFont="0" applyFill="0" applyBorder="0" applyAlignment="0" applyProtection="0"/>
    <xf numFmtId="0" fontId="5" fillId="2" borderId="1" applyNumberFormat="0" applyFill="0" applyBorder="0" applyAlignment="0" applyProtection="0">
      <alignment horizontal="left"/>
    </xf>
    <xf numFmtId="0" fontId="6" fillId="0" borderId="0">
      <alignment vertical="center"/>
    </xf>
    <xf numFmtId="0" fontId="7" fillId="0" borderId="0" applyNumberFormat="0" applyFill="0" applyBorder="0" applyAlignment="0" applyProtection="0"/>
    <xf numFmtId="0" fontId="6" fillId="0" borderId="0">
      <alignment vertical="center"/>
    </xf>
    <xf numFmtId="3" fontId="6" fillId="3" borderId="3" applyFont="0">
      <alignment horizontal="right" vertical="center"/>
      <protection locked="0"/>
    </xf>
    <xf numFmtId="0" fontId="4" fillId="0" borderId="0"/>
    <xf numFmtId="0" fontId="8" fillId="0" borderId="0"/>
    <xf numFmtId="0" fontId="9" fillId="2" borderId="2" applyFont="0" applyBorder="0">
      <alignment horizontal="center" wrapText="1"/>
    </xf>
    <xf numFmtId="0" fontId="6" fillId="0" borderId="0"/>
    <xf numFmtId="3" fontId="6" fillId="4" borderId="4" applyFont="0">
      <alignment horizontal="right" vertical="center"/>
      <protection locked="0"/>
    </xf>
    <xf numFmtId="0" fontId="1" fillId="0" borderId="0"/>
    <xf numFmtId="0" fontId="1" fillId="0" borderId="0"/>
    <xf numFmtId="9" fontId="1" fillId="0" borderId="0" applyFont="0" applyFill="0" applyBorder="0" applyAlignment="0" applyProtection="0"/>
    <xf numFmtId="0" fontId="6" fillId="0" borderId="0"/>
    <xf numFmtId="0" fontId="10" fillId="0" borderId="0"/>
  </cellStyleXfs>
  <cellXfs count="1285">
    <xf numFmtId="0" fontId="0" fillId="0" borderId="0" xfId="0"/>
    <xf numFmtId="0" fontId="14" fillId="0" borderId="0" xfId="1" applyFont="1"/>
    <xf numFmtId="0" fontId="1" fillId="0" borderId="0" xfId="1"/>
    <xf numFmtId="0" fontId="2" fillId="0" borderId="5" xfId="2" applyBorder="1"/>
    <xf numFmtId="0" fontId="2" fillId="0" borderId="6" xfId="2" applyBorder="1"/>
    <xf numFmtId="0" fontId="2" fillId="0" borderId="7" xfId="2" applyBorder="1"/>
    <xf numFmtId="0" fontId="2" fillId="0" borderId="1" xfId="2" applyBorder="1" applyAlignment="1">
      <alignment horizontal="left" vertical="center"/>
    </xf>
    <xf numFmtId="0" fontId="2" fillId="0" borderId="0" xfId="2" applyBorder="1" applyAlignment="1">
      <alignment horizontal="left" vertical="center"/>
    </xf>
    <xf numFmtId="0" fontId="2" fillId="0" borderId="8" xfId="2" applyBorder="1" applyAlignment="1">
      <alignment horizontal="left" vertical="center"/>
    </xf>
    <xf numFmtId="0" fontId="2" fillId="0" borderId="9" xfId="2" applyBorder="1" applyAlignment="1">
      <alignment horizontal="left" vertical="center"/>
    </xf>
    <xf numFmtId="0" fontId="2" fillId="0" borderId="10" xfId="2" applyBorder="1" applyAlignment="1">
      <alignment horizontal="left" vertical="center"/>
    </xf>
    <xf numFmtId="0" fontId="2" fillId="0" borderId="11" xfId="2" applyBorder="1" applyAlignment="1">
      <alignment horizontal="left" vertical="center"/>
    </xf>
    <xf numFmtId="0" fontId="2" fillId="0" borderId="0" xfId="2" applyBorder="1" applyAlignment="1">
      <alignment horizontal="left" vertical="center"/>
    </xf>
    <xf numFmtId="0" fontId="2" fillId="0" borderId="8" xfId="2" applyBorder="1" applyAlignment="1">
      <alignment horizontal="left" vertical="center"/>
    </xf>
    <xf numFmtId="0" fontId="2" fillId="0" borderId="5" xfId="2" applyBorder="1" applyAlignment="1"/>
    <xf numFmtId="0" fontId="2" fillId="0" borderId="6" xfId="2" applyBorder="1" applyAlignment="1"/>
    <xf numFmtId="0" fontId="2" fillId="0" borderId="7" xfId="2" applyBorder="1" applyAlignment="1"/>
    <xf numFmtId="0" fontId="2" fillId="0" borderId="9" xfId="2" applyFill="1" applyBorder="1" applyAlignment="1">
      <alignment horizontal="left" vertical="center"/>
    </xf>
    <xf numFmtId="0" fontId="2" fillId="0" borderId="10" xfId="2" applyFill="1" applyBorder="1" applyAlignment="1">
      <alignment horizontal="left" vertical="center"/>
    </xf>
    <xf numFmtId="0" fontId="2" fillId="0" borderId="11" xfId="2" applyFill="1" applyBorder="1" applyAlignment="1">
      <alignment horizontal="left" vertical="center"/>
    </xf>
    <xf numFmtId="0" fontId="2" fillId="0" borderId="0" xfId="2" applyFill="1" applyBorder="1" applyAlignment="1">
      <alignment horizontal="left" vertical="center"/>
    </xf>
    <xf numFmtId="0" fontId="2" fillId="0" borderId="8" xfId="2" applyFill="1" applyBorder="1" applyAlignment="1">
      <alignment horizontal="left" vertical="center"/>
    </xf>
    <xf numFmtId="0" fontId="2" fillId="0" borderId="10" xfId="2" applyBorder="1" applyAlignment="1">
      <alignment horizontal="left" vertical="center"/>
    </xf>
    <xf numFmtId="0" fontId="2" fillId="0" borderId="11" xfId="2" applyBorder="1" applyAlignment="1">
      <alignment horizontal="left" vertical="center"/>
    </xf>
    <xf numFmtId="0" fontId="2" fillId="0" borderId="2" xfId="2" applyBorder="1"/>
    <xf numFmtId="0" fontId="2" fillId="0" borderId="12" xfId="2" applyBorder="1"/>
    <xf numFmtId="0" fontId="2" fillId="0" borderId="13" xfId="2" applyBorder="1"/>
    <xf numFmtId="0" fontId="2" fillId="0" borderId="6" xfId="2" applyBorder="1"/>
    <xf numFmtId="0" fontId="2" fillId="0" borderId="7" xfId="2" applyBorder="1"/>
    <xf numFmtId="0" fontId="3" fillId="0" borderId="1" xfId="3" applyBorder="1" applyAlignment="1">
      <alignment horizontal="left" vertical="center"/>
    </xf>
    <xf numFmtId="0" fontId="3" fillId="0" borderId="0" xfId="3" applyBorder="1" applyAlignment="1">
      <alignment horizontal="left" vertical="center"/>
    </xf>
    <xf numFmtId="0" fontId="3" fillId="0" borderId="8" xfId="3" applyBorder="1" applyAlignment="1">
      <alignment horizontal="left" vertical="center"/>
    </xf>
    <xf numFmtId="0" fontId="3" fillId="0" borderId="5" xfId="3" applyBorder="1"/>
    <xf numFmtId="0" fontId="3" fillId="0" borderId="6" xfId="3" applyBorder="1"/>
    <xf numFmtId="0" fontId="3" fillId="0" borderId="7" xfId="3" applyBorder="1"/>
    <xf numFmtId="0" fontId="3" fillId="0" borderId="2" xfId="3" applyBorder="1"/>
    <xf numFmtId="0" fontId="3" fillId="0" borderId="12" xfId="3" applyBorder="1"/>
    <xf numFmtId="0" fontId="3" fillId="0" borderId="13" xfId="3" applyBorder="1"/>
    <xf numFmtId="0" fontId="15" fillId="0" borderId="0" xfId="1" applyFont="1"/>
    <xf numFmtId="0" fontId="16" fillId="0" borderId="0" xfId="1" applyFont="1"/>
    <xf numFmtId="0" fontId="17" fillId="0" borderId="0" xfId="1" applyFont="1"/>
    <xf numFmtId="0" fontId="16" fillId="0" borderId="0" xfId="1" applyFont="1" applyAlignment="1">
      <alignment horizontal="center" vertical="center" wrapText="1"/>
    </xf>
    <xf numFmtId="0" fontId="16" fillId="0" borderId="8"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10" xfId="1" applyFont="1" applyBorder="1" applyAlignment="1">
      <alignment horizontal="center" vertical="center" wrapText="1"/>
    </xf>
    <xf numFmtId="0" fontId="16" fillId="0" borderId="11" xfId="1" applyFont="1" applyBorder="1" applyAlignment="1">
      <alignment horizontal="center" vertical="center" wrapText="1"/>
    </xf>
    <xf numFmtId="4" fontId="16" fillId="0" borderId="0" xfId="1" applyNumberFormat="1" applyFont="1"/>
    <xf numFmtId="0" fontId="16" fillId="0" borderId="3" xfId="1" applyFont="1" applyBorder="1" applyAlignment="1">
      <alignment vertical="center" wrapText="1"/>
    </xf>
    <xf numFmtId="3" fontId="18" fillId="0" borderId="3" xfId="1" applyNumberFormat="1" applyFont="1" applyBorder="1" applyAlignment="1">
      <alignment vertical="center" wrapText="1"/>
    </xf>
    <xf numFmtId="0" fontId="16" fillId="0" borderId="3" xfId="1" applyFont="1" applyBorder="1" applyAlignment="1">
      <alignment horizontal="left" vertical="center" wrapText="1" indent="1"/>
    </xf>
    <xf numFmtId="3" fontId="18" fillId="5" borderId="3" xfId="1" applyNumberFormat="1" applyFont="1" applyFill="1" applyBorder="1" applyAlignment="1">
      <alignment vertical="center" wrapText="1"/>
    </xf>
    <xf numFmtId="0" fontId="16" fillId="5" borderId="3" xfId="1" applyFont="1" applyFill="1" applyBorder="1" applyAlignment="1">
      <alignment vertical="center" wrapText="1"/>
    </xf>
    <xf numFmtId="0" fontId="17" fillId="0" borderId="3" xfId="1" applyFont="1" applyBorder="1" applyAlignment="1">
      <alignment horizontal="center" vertical="center" wrapText="1"/>
    </xf>
    <xf numFmtId="0" fontId="17" fillId="0" borderId="3" xfId="1" applyFont="1" applyBorder="1" applyAlignment="1">
      <alignment vertical="center" wrapText="1"/>
    </xf>
    <xf numFmtId="3" fontId="19" fillId="0" borderId="3" xfId="1" applyNumberFormat="1" applyFont="1" applyBorder="1" applyAlignment="1">
      <alignment vertical="center" wrapText="1"/>
    </xf>
    <xf numFmtId="3" fontId="16" fillId="0" borderId="0" xfId="1" applyNumberFormat="1" applyFont="1"/>
    <xf numFmtId="0" fontId="20" fillId="0" borderId="0" xfId="1" applyFont="1"/>
    <xf numFmtId="0" fontId="12" fillId="0" borderId="0" xfId="1" applyFont="1"/>
    <xf numFmtId="0" fontId="21" fillId="0" borderId="0" xfId="1" applyFont="1" applyAlignment="1">
      <alignment vertical="center" wrapText="1"/>
    </xf>
    <xf numFmtId="0" fontId="22" fillId="0" borderId="8" xfId="1" applyFont="1" applyBorder="1" applyAlignment="1">
      <alignment vertical="center" wrapText="1"/>
    </xf>
    <xf numFmtId="0" fontId="1" fillId="0" borderId="3" xfId="1" applyBorder="1" applyAlignment="1">
      <alignment horizontal="center" vertical="center" wrapText="1"/>
    </xf>
    <xf numFmtId="0" fontId="21" fillId="0" borderId="10" xfId="1" applyFont="1" applyBorder="1" applyAlignment="1">
      <alignment vertical="center" wrapText="1"/>
    </xf>
    <xf numFmtId="0" fontId="21" fillId="0" borderId="11" xfId="1" applyFont="1" applyBorder="1" applyAlignment="1">
      <alignment vertical="center" wrapText="1"/>
    </xf>
    <xf numFmtId="0" fontId="1" fillId="0" borderId="0" xfId="1" applyAlignment="1">
      <alignment horizontal="center"/>
    </xf>
    <xf numFmtId="0" fontId="12" fillId="6" borderId="3" xfId="1" applyFont="1" applyFill="1" applyBorder="1" applyAlignment="1">
      <alignment vertical="center" wrapText="1"/>
    </xf>
    <xf numFmtId="0" fontId="12" fillId="6" borderId="2" xfId="1" applyFont="1" applyFill="1" applyBorder="1" applyAlignment="1">
      <alignment horizontal="left" vertical="center" wrapText="1"/>
    </xf>
    <xf numFmtId="0" fontId="12" fillId="6" borderId="12" xfId="1" applyFont="1" applyFill="1" applyBorder="1" applyAlignment="1">
      <alignment horizontal="left" vertical="center" wrapText="1"/>
    </xf>
    <xf numFmtId="0" fontId="12" fillId="6" borderId="13" xfId="1" applyFont="1" applyFill="1" applyBorder="1" applyAlignment="1">
      <alignment horizontal="left" vertical="center" wrapText="1"/>
    </xf>
    <xf numFmtId="0" fontId="23" fillId="0" borderId="3" xfId="1" applyFont="1" applyBorder="1" applyAlignment="1">
      <alignment horizontal="center" vertical="center" wrapText="1"/>
    </xf>
    <xf numFmtId="0" fontId="23" fillId="0" borderId="3" xfId="1" applyFont="1" applyBorder="1" applyAlignment="1">
      <alignment vertical="center" wrapText="1"/>
    </xf>
    <xf numFmtId="0" fontId="24" fillId="6" borderId="3" xfId="1" applyFont="1" applyFill="1" applyBorder="1" applyAlignment="1">
      <alignment horizontal="center" vertical="center" wrapText="1"/>
    </xf>
    <xf numFmtId="0" fontId="24" fillId="6" borderId="2" xfId="1" applyFont="1" applyFill="1" applyBorder="1" applyAlignment="1">
      <alignment horizontal="left" vertical="center" wrapText="1"/>
    </xf>
    <xf numFmtId="0" fontId="24" fillId="6" borderId="12" xfId="1" applyFont="1" applyFill="1" applyBorder="1" applyAlignment="1">
      <alignment horizontal="left" vertical="center" wrapText="1"/>
    </xf>
    <xf numFmtId="0" fontId="24" fillId="6" borderId="13" xfId="1" applyFont="1" applyFill="1" applyBorder="1" applyAlignment="1">
      <alignment horizontal="left" vertical="center" wrapText="1"/>
    </xf>
    <xf numFmtId="0" fontId="24" fillId="7" borderId="2" xfId="1" applyFont="1" applyFill="1" applyBorder="1" applyAlignment="1">
      <alignment horizontal="left" vertical="center" wrapText="1"/>
    </xf>
    <xf numFmtId="0" fontId="24" fillId="7" borderId="12" xfId="1" applyFont="1" applyFill="1" applyBorder="1" applyAlignment="1">
      <alignment horizontal="left" vertical="center" wrapText="1"/>
    </xf>
    <xf numFmtId="0" fontId="24" fillId="7" borderId="13" xfId="1" applyFont="1" applyFill="1" applyBorder="1" applyAlignment="1">
      <alignment horizontal="left" vertical="center" wrapText="1"/>
    </xf>
    <xf numFmtId="10" fontId="25" fillId="0" borderId="3" xfId="4" applyNumberFormat="1" applyFont="1" applyBorder="1" applyAlignment="1">
      <alignment horizontal="center" vertical="center" wrapText="1"/>
    </xf>
    <xf numFmtId="0" fontId="17" fillId="7" borderId="2" xfId="1" applyFont="1" applyFill="1" applyBorder="1" applyAlignment="1">
      <alignment horizontal="left" vertical="center" wrapText="1"/>
    </xf>
    <xf numFmtId="0" fontId="17" fillId="7" borderId="12" xfId="1" applyFont="1" applyFill="1" applyBorder="1" applyAlignment="1">
      <alignment horizontal="left" vertical="center" wrapText="1"/>
    </xf>
    <xf numFmtId="0" fontId="17" fillId="7" borderId="13" xfId="1" applyFont="1" applyFill="1" applyBorder="1" applyAlignment="1">
      <alignment horizontal="left" vertical="center" wrapText="1"/>
    </xf>
    <xf numFmtId="0" fontId="23" fillId="0" borderId="3" xfId="1" applyFont="1" applyBorder="1" applyAlignment="1">
      <alignment horizontal="justify" vertical="center" wrapText="1"/>
    </xf>
    <xf numFmtId="0" fontId="16" fillId="0" borderId="3" xfId="1" applyFont="1" applyBorder="1" applyAlignment="1">
      <alignment horizontal="justify" vertical="center" wrapText="1"/>
    </xf>
    <xf numFmtId="10" fontId="18" fillId="0" borderId="3" xfId="4" applyNumberFormat="1" applyFont="1" applyBorder="1" applyAlignment="1">
      <alignment horizontal="center" vertical="center" wrapText="1"/>
    </xf>
    <xf numFmtId="0" fontId="11" fillId="0" borderId="0" xfId="1" applyFont="1"/>
    <xf numFmtId="0" fontId="27" fillId="0" borderId="3" xfId="1" applyFont="1" applyBorder="1" applyAlignment="1">
      <alignment horizontal="center" vertical="center" wrapText="1"/>
    </xf>
    <xf numFmtId="0" fontId="11" fillId="0" borderId="3" xfId="1" applyFont="1" applyBorder="1" applyAlignment="1">
      <alignment horizontal="center" vertical="center" wrapText="1"/>
    </xf>
    <xf numFmtId="0" fontId="16" fillId="0" borderId="2" xfId="1" applyFont="1" applyBorder="1" applyAlignment="1">
      <alignment vertical="center" wrapText="1"/>
    </xf>
    <xf numFmtId="0" fontId="1" fillId="0" borderId="3" xfId="1" applyBorder="1"/>
    <xf numFmtId="4" fontId="1" fillId="0" borderId="0" xfId="1" applyNumberFormat="1"/>
    <xf numFmtId="0" fontId="1" fillId="0" borderId="0" xfId="1" quotePrefix="1"/>
    <xf numFmtId="0" fontId="1" fillId="0" borderId="10" xfId="1" applyBorder="1"/>
    <xf numFmtId="0" fontId="23" fillId="0" borderId="11" xfId="1" applyFont="1" applyBorder="1" applyAlignment="1">
      <alignment horizontal="center" vertical="center" wrapText="1"/>
    </xf>
    <xf numFmtId="0" fontId="23" fillId="0" borderId="3" xfId="1" applyFont="1" applyBorder="1" applyAlignment="1">
      <alignment horizontal="left" vertical="center" wrapText="1"/>
    </xf>
    <xf numFmtId="0" fontId="23" fillId="0" borderId="0" xfId="1" applyFont="1" applyAlignment="1">
      <alignment horizontal="center" vertical="center" wrapText="1"/>
    </xf>
    <xf numFmtId="0" fontId="23" fillId="0" borderId="2" xfId="1" applyFont="1" applyBorder="1" applyAlignment="1">
      <alignment horizontal="left" vertical="center" wrapText="1"/>
    </xf>
    <xf numFmtId="0" fontId="5" fillId="0" borderId="0" xfId="5" applyFill="1" applyBorder="1" applyAlignment="1"/>
    <xf numFmtId="0" fontId="28" fillId="0" borderId="0" xfId="6" applyFont="1">
      <alignment vertical="center"/>
    </xf>
    <xf numFmtId="0" fontId="29" fillId="0" borderId="0" xfId="6" applyFont="1" applyAlignment="1">
      <alignment vertical="center" wrapText="1"/>
    </xf>
    <xf numFmtId="0" fontId="30" fillId="0" borderId="0" xfId="1" applyFont="1"/>
    <xf numFmtId="0" fontId="31" fillId="0" borderId="0" xfId="7" applyFont="1" applyFill="1" applyBorder="1" applyAlignment="1">
      <alignment horizontal="left" vertical="center"/>
    </xf>
    <xf numFmtId="0" fontId="28" fillId="0" borderId="0" xfId="8" applyFont="1">
      <alignment vertical="center"/>
    </xf>
    <xf numFmtId="0" fontId="1" fillId="0" borderId="3" xfId="1" applyBorder="1" applyAlignment="1">
      <alignment horizontal="center"/>
    </xf>
    <xf numFmtId="0" fontId="16" fillId="0" borderId="3" xfId="6" quotePrefix="1" applyFont="1" applyBorder="1" applyAlignment="1">
      <alignment horizontal="center" vertical="center"/>
    </xf>
    <xf numFmtId="0" fontId="1" fillId="0" borderId="3" xfId="1" applyBorder="1" applyAlignment="1">
      <alignment horizontal="center" vertical="center"/>
    </xf>
    <xf numFmtId="3" fontId="16" fillId="0" borderId="3" xfId="9" applyFont="1" applyFill="1" applyAlignment="1">
      <alignment horizontal="center" vertical="center"/>
      <protection locked="0"/>
    </xf>
    <xf numFmtId="0" fontId="32" fillId="0" borderId="0" xfId="1" applyFont="1"/>
    <xf numFmtId="0" fontId="33" fillId="7" borderId="2" xfId="1" applyFont="1" applyFill="1" applyBorder="1" applyAlignment="1">
      <alignment horizontal="center" vertical="center" wrapText="1"/>
    </xf>
    <xf numFmtId="0" fontId="33" fillId="7" borderId="12" xfId="1" applyFont="1" applyFill="1" applyBorder="1" applyAlignment="1">
      <alignment horizontal="center" vertical="center" wrapText="1"/>
    </xf>
    <xf numFmtId="0" fontId="33" fillId="7" borderId="13" xfId="1" applyFont="1" applyFill="1" applyBorder="1" applyAlignment="1">
      <alignment horizontal="center" vertical="center" wrapText="1"/>
    </xf>
    <xf numFmtId="0" fontId="15" fillId="0" borderId="3" xfId="1" applyFont="1" applyBorder="1" applyAlignment="1">
      <alignment horizontal="center" vertical="center"/>
    </xf>
    <xf numFmtId="0" fontId="15" fillId="0" borderId="3" xfId="1" applyFont="1" applyBorder="1" applyAlignment="1">
      <alignment horizontal="justify" vertical="center"/>
    </xf>
    <xf numFmtId="3" fontId="18" fillId="0" borderId="3" xfId="1" applyNumberFormat="1" applyFont="1" applyBorder="1" applyAlignment="1">
      <alignment vertical="center"/>
    </xf>
    <xf numFmtId="0" fontId="15" fillId="0" borderId="3" xfId="1" applyFont="1" applyBorder="1" applyAlignment="1">
      <alignment horizontal="center" vertical="center" wrapText="1"/>
    </xf>
    <xf numFmtId="0" fontId="1" fillId="0" borderId="0" xfId="1" applyAlignment="1">
      <alignment vertical="center"/>
    </xf>
    <xf numFmtId="0" fontId="33" fillId="0" borderId="3" xfId="1" applyFont="1" applyBorder="1" applyAlignment="1">
      <alignment horizontal="center" vertical="center"/>
    </xf>
    <xf numFmtId="0" fontId="33" fillId="0" borderId="3" xfId="1" applyFont="1" applyBorder="1" applyAlignment="1">
      <alignment horizontal="justify" vertical="center"/>
    </xf>
    <xf numFmtId="3" fontId="34" fillId="0" borderId="3" xfId="1" applyNumberFormat="1" applyFont="1" applyBorder="1" applyAlignment="1">
      <alignment vertical="center"/>
    </xf>
    <xf numFmtId="0" fontId="33" fillId="0" borderId="3" xfId="1" applyFont="1" applyBorder="1" applyAlignment="1">
      <alignment horizontal="center" vertical="center" wrapText="1"/>
    </xf>
    <xf numFmtId="0" fontId="33" fillId="7" borderId="2" xfId="1" applyFont="1" applyFill="1" applyBorder="1" applyAlignment="1">
      <alignment horizontal="center" vertical="center"/>
    </xf>
    <xf numFmtId="0" fontId="33" fillId="7" borderId="12" xfId="1" applyFont="1" applyFill="1" applyBorder="1" applyAlignment="1">
      <alignment horizontal="center" vertical="center"/>
    </xf>
    <xf numFmtId="0" fontId="33" fillId="7" borderId="13" xfId="1" applyFont="1" applyFill="1" applyBorder="1" applyAlignment="1">
      <alignment horizontal="center" vertical="center"/>
    </xf>
    <xf numFmtId="0" fontId="15" fillId="0" borderId="3" xfId="1" applyFont="1" applyBorder="1" applyAlignment="1">
      <alignment horizontal="justify" vertical="center" wrapText="1"/>
    </xf>
    <xf numFmtId="0" fontId="15" fillId="0" borderId="3" xfId="1" applyFont="1" applyBorder="1" applyAlignment="1">
      <alignment vertical="center" wrapText="1"/>
    </xf>
    <xf numFmtId="0" fontId="11" fillId="0" borderId="0" xfId="1" applyFont="1" applyAlignment="1">
      <alignment wrapText="1"/>
    </xf>
    <xf numFmtId="0" fontId="33" fillId="0" borderId="3" xfId="1" applyFont="1" applyBorder="1" applyAlignment="1">
      <alignment horizontal="justify" vertical="center" wrapText="1"/>
    </xf>
    <xf numFmtId="3" fontId="19" fillId="0" borderId="3" xfId="1" applyNumberFormat="1" applyFont="1" applyBorder="1" applyAlignment="1">
      <alignment vertical="center"/>
    </xf>
    <xf numFmtId="0" fontId="33" fillId="0" borderId="3" xfId="1" applyFont="1" applyBorder="1" applyAlignment="1">
      <alignment vertical="center" wrapText="1"/>
    </xf>
    <xf numFmtId="10" fontId="15" fillId="0" borderId="3" xfId="4" applyNumberFormat="1" applyFont="1" applyBorder="1" applyAlignment="1">
      <alignment vertical="center"/>
    </xf>
    <xf numFmtId="0" fontId="15" fillId="0" borderId="3" xfId="1" applyFont="1" applyBorder="1" applyAlignment="1">
      <alignment horizontal="left" vertical="center" wrapText="1" indent="1"/>
    </xf>
    <xf numFmtId="0" fontId="15" fillId="0" borderId="3" xfId="1" applyFont="1" applyBorder="1" applyAlignment="1">
      <alignment vertical="center"/>
    </xf>
    <xf numFmtId="0" fontId="15" fillId="0" borderId="14" xfId="1" applyFont="1" applyBorder="1" applyAlignment="1">
      <alignment horizontal="center" vertical="center"/>
    </xf>
    <xf numFmtId="0" fontId="15" fillId="0" borderId="14" xfId="1" applyFont="1" applyBorder="1" applyAlignment="1">
      <alignment horizontal="left" vertical="center" wrapText="1"/>
    </xf>
    <xf numFmtId="3" fontId="18" fillId="0" borderId="14" xfId="1" applyNumberFormat="1" applyFont="1" applyBorder="1" applyAlignment="1">
      <alignment horizontal="center" vertical="center"/>
    </xf>
    <xf numFmtId="0" fontId="15" fillId="0" borderId="14" xfId="1" applyFont="1" applyBorder="1" applyAlignment="1">
      <alignment horizontal="center" vertical="center" wrapText="1"/>
    </xf>
    <xf numFmtId="0" fontId="4" fillId="0" borderId="0" xfId="10"/>
    <xf numFmtId="0" fontId="15" fillId="0" borderId="15" xfId="1" applyFont="1" applyBorder="1" applyAlignment="1">
      <alignment horizontal="center" vertical="center"/>
    </xf>
    <xf numFmtId="0" fontId="15" fillId="0" borderId="15" xfId="1" applyFont="1" applyBorder="1" applyAlignment="1">
      <alignment horizontal="left" vertical="center" wrapText="1"/>
    </xf>
    <xf numFmtId="3" fontId="18" fillId="0" borderId="16" xfId="1" applyNumberFormat="1" applyFont="1" applyBorder="1" applyAlignment="1">
      <alignment horizontal="center" vertical="center"/>
    </xf>
    <xf numFmtId="0" fontId="15" fillId="0" borderId="15" xfId="1" applyFont="1" applyBorder="1" applyAlignment="1">
      <alignment horizontal="center" vertical="center" wrapText="1"/>
    </xf>
    <xf numFmtId="0" fontId="15" fillId="0" borderId="16" xfId="1" applyFont="1" applyBorder="1" applyAlignment="1">
      <alignment horizontal="center" vertical="center"/>
    </xf>
    <xf numFmtId="0" fontId="15" fillId="0" borderId="16" xfId="1" applyFont="1" applyBorder="1" applyAlignment="1">
      <alignment horizontal="left" vertical="center" wrapText="1"/>
    </xf>
    <xf numFmtId="0" fontId="15" fillId="0" borderId="16" xfId="1" applyFont="1" applyBorder="1" applyAlignment="1">
      <alignment horizontal="center" vertical="center" wrapText="1"/>
    </xf>
    <xf numFmtId="3" fontId="18" fillId="0" borderId="3" xfId="1" applyNumberFormat="1" applyFont="1" applyBorder="1" applyAlignment="1">
      <alignment horizontal="center" vertical="center"/>
    </xf>
    <xf numFmtId="0" fontId="38" fillId="7" borderId="2" xfId="1" applyFont="1" applyFill="1" applyBorder="1" applyAlignment="1">
      <alignment horizontal="center" vertical="center"/>
    </xf>
    <xf numFmtId="0" fontId="38" fillId="7" borderId="12" xfId="1" applyFont="1" applyFill="1" applyBorder="1" applyAlignment="1">
      <alignment horizontal="center" vertical="center"/>
    </xf>
    <xf numFmtId="0" fontId="38" fillId="7" borderId="13" xfId="1" applyFont="1" applyFill="1" applyBorder="1" applyAlignment="1">
      <alignment horizontal="center" vertical="center"/>
    </xf>
    <xf numFmtId="0" fontId="39" fillId="0" borderId="0" xfId="1" applyFont="1" applyAlignment="1">
      <alignment vertical="center"/>
    </xf>
    <xf numFmtId="0" fontId="40" fillId="0" borderId="0" xfId="1" applyFont="1" applyAlignment="1">
      <alignment vertical="center"/>
    </xf>
    <xf numFmtId="0" fontId="41" fillId="0" borderId="0" xfId="1" applyFont="1" applyAlignment="1">
      <alignment vertical="center"/>
    </xf>
    <xf numFmtId="0" fontId="42" fillId="0" borderId="17" xfId="1" applyFont="1" applyBorder="1" applyAlignment="1">
      <alignment vertical="center"/>
    </xf>
    <xf numFmtId="0" fontId="23" fillId="0" borderId="0" xfId="1" applyFont="1" applyAlignment="1">
      <alignment vertical="center" wrapText="1"/>
    </xf>
    <xf numFmtId="0" fontId="23" fillId="0" borderId="0" xfId="1" applyFont="1" applyAlignment="1">
      <alignment vertical="center" wrapText="1"/>
    </xf>
    <xf numFmtId="0" fontId="24" fillId="0" borderId="0" xfId="1" applyFont="1" applyAlignment="1">
      <alignment vertical="center" wrapText="1"/>
    </xf>
    <xf numFmtId="0" fontId="24" fillId="0" borderId="3" xfId="1" applyFont="1" applyBorder="1" applyAlignment="1">
      <alignment horizontal="center" vertical="center" wrapText="1"/>
    </xf>
    <xf numFmtId="0" fontId="24" fillId="8" borderId="2" xfId="1" applyFont="1" applyFill="1" applyBorder="1" applyAlignment="1">
      <alignment horizontal="center" vertical="center" wrapText="1"/>
    </xf>
    <xf numFmtId="0" fontId="24" fillId="8" borderId="12" xfId="1" applyFont="1" applyFill="1" applyBorder="1" applyAlignment="1">
      <alignment horizontal="center" vertical="center" wrapText="1"/>
    </xf>
    <xf numFmtId="0" fontId="24" fillId="8" borderId="13" xfId="1" applyFont="1" applyFill="1" applyBorder="1" applyAlignment="1">
      <alignment horizontal="center" vertical="center" wrapText="1"/>
    </xf>
    <xf numFmtId="0" fontId="1" fillId="0" borderId="3" xfId="1" applyBorder="1" applyAlignment="1">
      <alignment vertical="center"/>
    </xf>
    <xf numFmtId="3" fontId="23" fillId="0" borderId="3" xfId="1" applyNumberFormat="1" applyFont="1" applyBorder="1" applyAlignment="1">
      <alignment vertical="center" wrapText="1"/>
    </xf>
    <xf numFmtId="3" fontId="16" fillId="0" borderId="3" xfId="10" applyNumberFormat="1" applyFont="1" applyBorder="1"/>
    <xf numFmtId="3" fontId="4" fillId="0" borderId="3" xfId="10" applyNumberFormat="1" applyBorder="1"/>
    <xf numFmtId="0" fontId="4" fillId="0" borderId="3" xfId="10" applyBorder="1"/>
    <xf numFmtId="0" fontId="24" fillId="0" borderId="3" xfId="1" applyFont="1" applyBorder="1" applyAlignment="1">
      <alignment vertical="center" wrapText="1"/>
    </xf>
    <xf numFmtId="3" fontId="44" fillId="0" borderId="3" xfId="1" applyNumberFormat="1" applyFont="1" applyBorder="1" applyAlignment="1">
      <alignment vertical="center" wrapText="1"/>
    </xf>
    <xf numFmtId="3" fontId="4" fillId="0" borderId="0" xfId="10" applyNumberFormat="1"/>
    <xf numFmtId="3" fontId="23" fillId="0" borderId="0" xfId="1" applyNumberFormat="1" applyFont="1" applyAlignment="1">
      <alignment vertical="center" wrapText="1"/>
    </xf>
    <xf numFmtId="3" fontId="44" fillId="0" borderId="0" xfId="1" applyNumberFormat="1" applyFont="1" applyAlignment="1">
      <alignment vertical="center" wrapText="1"/>
    </xf>
    <xf numFmtId="0" fontId="24" fillId="8" borderId="2" xfId="1" applyFont="1" applyFill="1" applyBorder="1" applyAlignment="1">
      <alignment vertical="center" wrapText="1"/>
    </xf>
    <xf numFmtId="0" fontId="24" fillId="8" borderId="13" xfId="1" applyFont="1" applyFill="1" applyBorder="1" applyAlignment="1">
      <alignment vertical="center" wrapText="1"/>
    </xf>
    <xf numFmtId="0" fontId="24" fillId="8" borderId="3" xfId="1" applyFont="1" applyFill="1" applyBorder="1" applyAlignment="1">
      <alignment vertical="center" wrapText="1"/>
    </xf>
    <xf numFmtId="0" fontId="24" fillId="8" borderId="3" xfId="1" applyFont="1" applyFill="1" applyBorder="1" applyAlignment="1">
      <alignment horizontal="center" vertical="center" wrapText="1"/>
    </xf>
    <xf numFmtId="0" fontId="23" fillId="0" borderId="3" xfId="1" applyFont="1" applyBorder="1" applyAlignment="1">
      <alignment horizontal="left" vertical="center" wrapText="1" indent="1"/>
    </xf>
    <xf numFmtId="0" fontId="4" fillId="0" borderId="0" xfId="10" applyAlignment="1">
      <alignment vertical="center" wrapText="1"/>
    </xf>
    <xf numFmtId="3" fontId="4" fillId="0" borderId="0" xfId="10" applyNumberFormat="1" applyAlignment="1">
      <alignment vertical="center" wrapText="1"/>
    </xf>
    <xf numFmtId="0" fontId="45" fillId="0" borderId="0" xfId="1" applyFont="1" applyAlignment="1">
      <alignment vertical="center"/>
    </xf>
    <xf numFmtId="0" fontId="16" fillId="0" borderId="3" xfId="1" applyFont="1" applyBorder="1" applyAlignment="1">
      <alignment horizontal="center" vertical="center"/>
    </xf>
    <xf numFmtId="0" fontId="46" fillId="0" borderId="0" xfId="1" applyFont="1" applyAlignment="1">
      <alignment vertical="center" wrapText="1"/>
    </xf>
    <xf numFmtId="0" fontId="23" fillId="0" borderId="3" xfId="1" applyFont="1" applyBorder="1" applyAlignment="1">
      <alignment vertical="center"/>
    </xf>
    <xf numFmtId="0" fontId="43" fillId="0" borderId="3" xfId="1" applyFont="1" applyBorder="1" applyAlignment="1">
      <alignment vertical="center"/>
    </xf>
    <xf numFmtId="0" fontId="23" fillId="0" borderId="3" xfId="1" applyFont="1" applyBorder="1" applyAlignment="1">
      <alignment horizontal="center" vertical="center" wrapText="1"/>
    </xf>
    <xf numFmtId="0" fontId="23" fillId="0" borderId="3" xfId="1" applyFont="1" applyBorder="1" applyAlignment="1">
      <alignment vertical="center"/>
    </xf>
    <xf numFmtId="0" fontId="43" fillId="0" borderId="3" xfId="1" applyFont="1" applyBorder="1" applyAlignment="1">
      <alignment horizontal="center" vertical="center" wrapText="1"/>
    </xf>
    <xf numFmtId="0" fontId="43" fillId="0" borderId="3" xfId="1" applyFont="1" applyBorder="1" applyAlignment="1">
      <alignment vertical="center" wrapText="1"/>
    </xf>
    <xf numFmtId="0" fontId="16" fillId="0" borderId="3" xfId="1" applyFont="1" applyBorder="1" applyAlignment="1">
      <alignment vertical="center"/>
    </xf>
    <xf numFmtId="0" fontId="23" fillId="0" borderId="3" xfId="1" applyFont="1" applyBorder="1" applyAlignment="1">
      <alignment vertical="center" wrapText="1"/>
    </xf>
    <xf numFmtId="0" fontId="17" fillId="0" borderId="0" xfId="1" applyFont="1" applyAlignment="1">
      <alignment vertical="center"/>
    </xf>
    <xf numFmtId="0" fontId="20" fillId="9" borderId="3" xfId="1" applyFont="1" applyFill="1" applyBorder="1" applyAlignment="1">
      <alignment horizontal="center" vertical="center" wrapText="1"/>
    </xf>
    <xf numFmtId="0" fontId="20" fillId="9" borderId="5" xfId="1" applyFont="1" applyFill="1" applyBorder="1" applyAlignment="1">
      <alignment horizontal="center" vertical="center" wrapText="1"/>
    </xf>
    <xf numFmtId="0" fontId="20" fillId="9" borderId="7" xfId="1" applyFont="1" applyFill="1" applyBorder="1" applyAlignment="1">
      <alignment horizontal="center" vertical="center" wrapText="1"/>
    </xf>
    <xf numFmtId="0" fontId="20" fillId="9" borderId="14" xfId="1" applyFont="1" applyFill="1" applyBorder="1" applyAlignment="1">
      <alignment horizontal="center" vertical="center" wrapText="1"/>
    </xf>
    <xf numFmtId="0" fontId="20" fillId="9" borderId="6" xfId="1" applyFont="1" applyFill="1" applyBorder="1" applyAlignment="1">
      <alignment horizontal="center" vertical="center" wrapText="1"/>
    </xf>
    <xf numFmtId="0" fontId="20" fillId="9" borderId="9" xfId="1" applyFont="1" applyFill="1" applyBorder="1" applyAlignment="1">
      <alignment horizontal="center" vertical="center" wrapText="1"/>
    </xf>
    <xf numFmtId="0" fontId="20" fillId="9" borderId="11" xfId="1" applyFont="1" applyFill="1" applyBorder="1" applyAlignment="1">
      <alignment horizontal="center" vertical="center" wrapText="1"/>
    </xf>
    <xf numFmtId="0" fontId="20" fillId="9" borderId="15" xfId="1" applyFont="1" applyFill="1" applyBorder="1" applyAlignment="1">
      <alignment horizontal="center" vertical="center" wrapText="1"/>
    </xf>
    <xf numFmtId="0" fontId="20" fillId="9" borderId="10" xfId="1" applyFont="1" applyFill="1" applyBorder="1" applyAlignment="1">
      <alignment horizontal="center" vertical="center" wrapText="1"/>
    </xf>
    <xf numFmtId="0" fontId="20" fillId="9" borderId="8" xfId="1" applyFont="1" applyFill="1" applyBorder="1" applyAlignment="1">
      <alignment horizontal="center" vertical="center" wrapText="1"/>
    </xf>
    <xf numFmtId="0" fontId="20" fillId="9" borderId="16" xfId="1" applyFont="1" applyFill="1" applyBorder="1" applyAlignment="1">
      <alignment horizontal="center" vertical="center" wrapText="1"/>
    </xf>
    <xf numFmtId="0" fontId="15" fillId="9" borderId="3" xfId="1" applyFont="1" applyFill="1" applyBorder="1" applyAlignment="1">
      <alignment horizontal="center" vertical="center" wrapText="1"/>
    </xf>
    <xf numFmtId="0" fontId="20" fillId="9" borderId="16" xfId="1" applyFont="1" applyFill="1" applyBorder="1" applyAlignment="1">
      <alignment horizontal="center" vertical="center" wrapText="1"/>
    </xf>
    <xf numFmtId="0" fontId="20" fillId="0" borderId="3" xfId="1" quotePrefix="1" applyFont="1" applyBorder="1" applyAlignment="1">
      <alignment horizontal="center"/>
    </xf>
    <xf numFmtId="0" fontId="33" fillId="7" borderId="3" xfId="6" applyFont="1" applyFill="1" applyBorder="1" applyAlignment="1">
      <alignment horizontal="left" vertical="center" wrapText="1" indent="1"/>
    </xf>
    <xf numFmtId="3" fontId="15" fillId="7" borderId="3" xfId="9" applyFont="1" applyFill="1" applyAlignment="1">
      <alignment horizontal="center" vertical="center"/>
      <protection locked="0"/>
    </xf>
    <xf numFmtId="0" fontId="20" fillId="7" borderId="3" xfId="1" applyFont="1" applyFill="1" applyBorder="1"/>
    <xf numFmtId="0" fontId="20" fillId="0" borderId="3" xfId="1" applyFont="1" applyBorder="1"/>
    <xf numFmtId="0" fontId="15" fillId="2" borderId="3" xfId="6" applyFont="1" applyFill="1" applyBorder="1" applyAlignment="1">
      <alignment horizontal="left" vertical="top"/>
    </xf>
    <xf numFmtId="3" fontId="15" fillId="0" borderId="3" xfId="9" applyFont="1" applyFill="1" applyAlignment="1">
      <alignment horizontal="center" vertical="center" wrapText="1"/>
      <protection locked="0"/>
    </xf>
    <xf numFmtId="0" fontId="15" fillId="0" borderId="3" xfId="4" applyNumberFormat="1" applyFont="1" applyFill="1" applyBorder="1" applyAlignment="1" applyProtection="1">
      <alignment horizontal="center" vertical="center" wrapText="1"/>
      <protection locked="0"/>
    </xf>
    <xf numFmtId="10" fontId="15" fillId="0" borderId="3" xfId="4" applyNumberFormat="1" applyFont="1" applyFill="1" applyBorder="1" applyAlignment="1" applyProtection="1">
      <alignment horizontal="center" vertical="center" wrapText="1"/>
      <protection locked="0"/>
    </xf>
    <xf numFmtId="3" fontId="1" fillId="0" borderId="0" xfId="1" applyNumberFormat="1"/>
    <xf numFmtId="4" fontId="15" fillId="0" borderId="3" xfId="4" applyNumberFormat="1" applyFont="1" applyFill="1" applyBorder="1" applyAlignment="1" applyProtection="1">
      <alignment horizontal="center" vertical="center" wrapText="1"/>
      <protection locked="0"/>
    </xf>
    <xf numFmtId="0" fontId="15" fillId="0" borderId="3" xfId="6" applyFont="1" applyBorder="1" applyAlignment="1">
      <alignment horizontal="left" vertical="top"/>
    </xf>
    <xf numFmtId="0" fontId="15" fillId="0" borderId="3" xfId="6" applyFont="1" applyBorder="1" applyAlignment="1">
      <alignment horizontal="left" vertical="center" wrapText="1" indent="3"/>
    </xf>
    <xf numFmtId="3" fontId="47" fillId="10" borderId="3" xfId="9" applyFont="1" applyFill="1" applyAlignment="1">
      <alignment horizontal="center" vertical="center"/>
      <protection locked="0"/>
    </xf>
    <xf numFmtId="0" fontId="1" fillId="9" borderId="3" xfId="1" applyFill="1" applyBorder="1" applyAlignment="1">
      <alignment horizontal="center" vertical="center" wrapText="1"/>
    </xf>
    <xf numFmtId="0" fontId="1" fillId="0" borderId="3" xfId="1" quotePrefix="1" applyBorder="1" applyAlignment="1">
      <alignment horizontal="center" vertical="center"/>
    </xf>
    <xf numFmtId="0" fontId="16" fillId="0" borderId="3" xfId="6" applyFont="1" applyBorder="1" applyAlignment="1">
      <alignment horizontal="left" vertical="center" wrapText="1" indent="1"/>
    </xf>
    <xf numFmtId="3" fontId="18" fillId="0" borderId="3" xfId="9" applyFont="1" applyFill="1" applyAlignment="1">
      <alignment horizontal="center" vertical="center"/>
      <protection locked="0"/>
    </xf>
    <xf numFmtId="164" fontId="16" fillId="0" borderId="3" xfId="4" applyNumberFormat="1" applyFont="1" applyFill="1" applyBorder="1" applyAlignment="1" applyProtection="1">
      <alignment horizontal="center" vertical="center" wrapText="1"/>
      <protection locked="0"/>
    </xf>
    <xf numFmtId="0" fontId="42" fillId="0" borderId="0" xfId="1" applyFont="1"/>
    <xf numFmtId="0" fontId="42" fillId="0" borderId="0" xfId="1" applyFont="1" applyAlignment="1">
      <alignment vertical="center" wrapText="1"/>
    </xf>
    <xf numFmtId="0" fontId="12" fillId="0" borderId="13" xfId="1" applyFont="1" applyBorder="1" applyAlignment="1">
      <alignment horizontal="center" vertical="center"/>
    </xf>
    <xf numFmtId="0" fontId="12" fillId="0" borderId="3" xfId="1" applyFont="1" applyBorder="1" applyAlignment="1">
      <alignment horizontal="center" vertical="center"/>
    </xf>
    <xf numFmtId="0" fontId="23" fillId="0" borderId="16" xfId="1" applyFont="1" applyBorder="1" applyAlignment="1">
      <alignment horizontal="center" vertical="center" wrapText="1"/>
    </xf>
    <xf numFmtId="3" fontId="18" fillId="0" borderId="3" xfId="1" quotePrefix="1" applyNumberFormat="1" applyFont="1" applyBorder="1"/>
    <xf numFmtId="0" fontId="46" fillId="0" borderId="0" xfId="1" applyFont="1"/>
    <xf numFmtId="3" fontId="40" fillId="0" borderId="3" xfId="1" quotePrefix="1" applyNumberFormat="1" applyFont="1" applyBorder="1" applyAlignment="1">
      <alignment wrapText="1"/>
    </xf>
    <xf numFmtId="0" fontId="1" fillId="0" borderId="3" xfId="1" applyBorder="1" applyAlignment="1">
      <alignment vertical="center" wrapText="1"/>
    </xf>
    <xf numFmtId="0" fontId="24" fillId="0" borderId="0" xfId="1" applyFont="1"/>
    <xf numFmtId="0" fontId="1" fillId="0" borderId="8" xfId="1" applyBorder="1"/>
    <xf numFmtId="0" fontId="12" fillId="0" borderId="3" xfId="1" applyFont="1" applyBorder="1" applyAlignment="1">
      <alignment horizontal="center"/>
    </xf>
    <xf numFmtId="0" fontId="1" fillId="0" borderId="5" xfId="1" applyBorder="1" applyAlignment="1">
      <alignment horizontal="center"/>
    </xf>
    <xf numFmtId="0" fontId="1" fillId="0" borderId="7" xfId="1" applyBorder="1" applyAlignment="1">
      <alignment horizontal="center"/>
    </xf>
    <xf numFmtId="0" fontId="1" fillId="0" borderId="9" xfId="1" applyBorder="1" applyAlignment="1">
      <alignment horizontal="center"/>
    </xf>
    <xf numFmtId="0" fontId="1" fillId="0" borderId="11" xfId="1" applyBorder="1" applyAlignment="1">
      <alignment horizontal="center"/>
    </xf>
    <xf numFmtId="0" fontId="12" fillId="11" borderId="2" xfId="1" applyFont="1" applyFill="1" applyBorder="1" applyAlignment="1">
      <alignment horizontal="center"/>
    </xf>
    <xf numFmtId="0" fontId="12" fillId="11" borderId="12" xfId="1" applyFont="1" applyFill="1" applyBorder="1" applyAlignment="1">
      <alignment horizontal="center"/>
    </xf>
    <xf numFmtId="0" fontId="12" fillId="11" borderId="13" xfId="1" applyFont="1" applyFill="1" applyBorder="1" applyAlignment="1">
      <alignment horizontal="center"/>
    </xf>
    <xf numFmtId="0" fontId="16" fillId="9" borderId="3" xfId="1" applyFont="1" applyFill="1" applyBorder="1" applyAlignment="1">
      <alignment horizontal="center" vertical="center" wrapText="1"/>
    </xf>
    <xf numFmtId="0" fontId="16" fillId="0" borderId="3" xfId="11" applyFont="1" applyBorder="1" applyAlignment="1">
      <alignment vertical="center" wrapText="1"/>
    </xf>
    <xf numFmtId="0" fontId="16" fillId="7" borderId="3" xfId="1" applyFont="1" applyFill="1" applyBorder="1" applyAlignment="1">
      <alignment horizontal="center"/>
    </xf>
    <xf numFmtId="0" fontId="16" fillId="7" borderId="3" xfId="1" quotePrefix="1" applyFont="1" applyFill="1" applyBorder="1" applyAlignment="1">
      <alignment wrapText="1"/>
    </xf>
    <xf numFmtId="3" fontId="40" fillId="7" borderId="3" xfId="1" quotePrefix="1" applyNumberFormat="1" applyFont="1" applyFill="1" applyBorder="1" applyAlignment="1">
      <alignment wrapText="1"/>
    </xf>
    <xf numFmtId="0" fontId="23" fillId="9" borderId="3" xfId="1" applyFont="1" applyFill="1" applyBorder="1" applyAlignment="1">
      <alignment vertical="center" wrapText="1"/>
    </xf>
    <xf numFmtId="0" fontId="16" fillId="0" borderId="3" xfId="1" applyFont="1" applyBorder="1" applyAlignment="1">
      <alignment horizontal="justify" vertical="top"/>
    </xf>
    <xf numFmtId="0" fontId="16" fillId="0" borderId="3" xfId="11" applyFont="1" applyBorder="1" applyAlignment="1">
      <alignment horizontal="justify" vertical="top"/>
    </xf>
    <xf numFmtId="0" fontId="23" fillId="9" borderId="3" xfId="1" applyFont="1" applyFill="1" applyBorder="1" applyAlignment="1">
      <alignment horizontal="center" vertical="center" wrapText="1"/>
    </xf>
    <xf numFmtId="0" fontId="1" fillId="0" borderId="3" xfId="1" applyBorder="1" applyAlignment="1">
      <alignment horizontal="left" vertical="center" wrapText="1" indent="1"/>
    </xf>
    <xf numFmtId="0" fontId="1" fillId="7" borderId="3" xfId="1" applyFill="1" applyBorder="1" applyAlignment="1">
      <alignment horizontal="center" vertical="center"/>
    </xf>
    <xf numFmtId="0" fontId="12" fillId="7" borderId="3" xfId="1" applyFont="1" applyFill="1" applyBorder="1" applyAlignment="1">
      <alignment horizontal="justify" vertical="top"/>
    </xf>
    <xf numFmtId="0" fontId="17" fillId="11" borderId="2" xfId="1" applyFont="1" applyFill="1" applyBorder="1" applyAlignment="1">
      <alignment horizontal="center"/>
    </xf>
    <xf numFmtId="0" fontId="17" fillId="11" borderId="12" xfId="1" applyFont="1" applyFill="1" applyBorder="1" applyAlignment="1">
      <alignment horizontal="center"/>
    </xf>
    <xf numFmtId="0" fontId="17" fillId="11" borderId="13" xfId="1" applyFont="1" applyFill="1" applyBorder="1" applyAlignment="1">
      <alignment horizontal="center"/>
    </xf>
    <xf numFmtId="0" fontId="17" fillId="11" borderId="2" xfId="1" applyFont="1" applyFill="1" applyBorder="1" applyAlignment="1">
      <alignment horizontal="center" vertical="center" wrapText="1"/>
    </xf>
    <xf numFmtId="0" fontId="17" fillId="11" borderId="12" xfId="1" applyFont="1" applyFill="1" applyBorder="1" applyAlignment="1">
      <alignment horizontal="center" vertical="center" wrapText="1"/>
    </xf>
    <xf numFmtId="0" fontId="17" fillId="11" borderId="13" xfId="1" applyFont="1" applyFill="1" applyBorder="1" applyAlignment="1">
      <alignment horizontal="center" vertical="center" wrapText="1"/>
    </xf>
    <xf numFmtId="0" fontId="16" fillId="0" borderId="3" xfId="1" applyFont="1" applyBorder="1" applyAlignment="1">
      <alignment horizontal="justify" vertical="center"/>
    </xf>
    <xf numFmtId="0" fontId="16" fillId="0" borderId="3" xfId="1" applyFont="1" applyBorder="1" applyAlignment="1">
      <alignment horizontal="justify" vertical="top" wrapText="1"/>
    </xf>
    <xf numFmtId="0" fontId="16" fillId="7" borderId="3" xfId="11" applyFont="1" applyFill="1" applyBorder="1" applyAlignment="1">
      <alignment horizontal="justify" vertical="center"/>
    </xf>
    <xf numFmtId="0" fontId="0" fillId="7" borderId="3" xfId="11" applyFont="1" applyFill="1" applyBorder="1" applyAlignment="1">
      <alignment horizontal="justify" vertical="top"/>
    </xf>
    <xf numFmtId="0" fontId="16" fillId="7" borderId="12" xfId="1" quotePrefix="1" applyFont="1" applyFill="1" applyBorder="1"/>
    <xf numFmtId="0" fontId="12" fillId="11" borderId="2" xfId="1" applyFont="1" applyFill="1" applyBorder="1" applyAlignment="1">
      <alignment horizontal="center" vertical="center" wrapText="1"/>
    </xf>
    <xf numFmtId="0" fontId="12" fillId="11" borderId="12" xfId="1" applyFont="1" applyFill="1" applyBorder="1" applyAlignment="1">
      <alignment horizontal="center" vertical="center" wrapText="1"/>
    </xf>
    <xf numFmtId="0" fontId="12" fillId="11" borderId="13" xfId="1" applyFont="1" applyFill="1" applyBorder="1" applyAlignment="1">
      <alignment horizontal="center" vertical="center" wrapText="1"/>
    </xf>
    <xf numFmtId="0" fontId="17" fillId="0" borderId="3" xfId="1" applyFont="1" applyBorder="1" applyAlignment="1">
      <alignment vertical="center"/>
    </xf>
    <xf numFmtId="0" fontId="16" fillId="7" borderId="3" xfId="1" applyFont="1" applyFill="1" applyBorder="1" applyAlignment="1">
      <alignment horizontal="center" vertical="center"/>
    </xf>
    <xf numFmtId="0" fontId="17" fillId="7" borderId="3" xfId="1" applyFont="1" applyFill="1" applyBorder="1" applyAlignment="1">
      <alignment horizontal="justify" vertical="center"/>
    </xf>
    <xf numFmtId="3" fontId="48" fillId="7" borderId="3" xfId="1" quotePrefix="1" applyNumberFormat="1" applyFont="1" applyFill="1" applyBorder="1" applyAlignment="1">
      <alignment wrapText="1"/>
    </xf>
    <xf numFmtId="10" fontId="18" fillId="0" borderId="3" xfId="4" quotePrefix="1" applyNumberFormat="1" applyFont="1" applyBorder="1" applyAlignment="1">
      <alignment wrapText="1"/>
    </xf>
    <xf numFmtId="10" fontId="18" fillId="0" borderId="3" xfId="1" quotePrefix="1" applyNumberFormat="1" applyFont="1" applyBorder="1" applyAlignment="1">
      <alignment wrapText="1"/>
    </xf>
    <xf numFmtId="10" fontId="18" fillId="0" borderId="3" xfId="4" quotePrefix="1" applyNumberFormat="1" applyFont="1" applyBorder="1"/>
    <xf numFmtId="0" fontId="18" fillId="0" borderId="3" xfId="1" quotePrefix="1" applyFont="1" applyBorder="1"/>
    <xf numFmtId="0" fontId="1" fillId="0" borderId="3" xfId="1" quotePrefix="1" applyBorder="1" applyAlignment="1">
      <alignment wrapText="1"/>
    </xf>
    <xf numFmtId="0" fontId="16" fillId="0" borderId="3" xfId="1" quotePrefix="1" applyFont="1" applyBorder="1" applyAlignment="1">
      <alignment wrapText="1"/>
    </xf>
    <xf numFmtId="0" fontId="16" fillId="0" borderId="3" xfId="1" quotePrefix="1" applyFont="1" applyBorder="1"/>
    <xf numFmtId="0" fontId="1" fillId="0" borderId="3" xfId="1" quotePrefix="1" applyBorder="1"/>
    <xf numFmtId="0" fontId="42" fillId="0" borderId="0" xfId="1" applyFont="1" applyAlignment="1">
      <alignment horizontal="center" vertical="center" wrapText="1"/>
    </xf>
    <xf numFmtId="0" fontId="12" fillId="0" borderId="3" xfId="1" applyFont="1" applyBorder="1"/>
    <xf numFmtId="0" fontId="24" fillId="9" borderId="3" xfId="1" applyFont="1" applyFill="1" applyBorder="1" applyAlignment="1">
      <alignment vertical="center" wrapText="1"/>
    </xf>
    <xf numFmtId="0" fontId="23" fillId="9" borderId="3" xfId="1" applyFont="1" applyFill="1" applyBorder="1" applyAlignment="1">
      <alignment horizontal="left" vertical="center" wrapText="1" indent="1"/>
    </xf>
    <xf numFmtId="0" fontId="16" fillId="9" borderId="3" xfId="1" applyFont="1" applyFill="1" applyBorder="1" applyAlignment="1">
      <alignment horizontal="left" vertical="center" wrapText="1" indent="1"/>
    </xf>
    <xf numFmtId="0" fontId="32" fillId="0" borderId="0" xfId="1" applyFont="1" applyAlignment="1">
      <alignment vertical="center"/>
    </xf>
    <xf numFmtId="0" fontId="49" fillId="0" borderId="0" xfId="1" applyFont="1" applyAlignment="1">
      <alignment vertical="center"/>
    </xf>
    <xf numFmtId="0" fontId="16" fillId="9" borderId="3" xfId="1" applyFont="1" applyFill="1" applyBorder="1" applyAlignment="1">
      <alignment vertical="center" wrapText="1"/>
    </xf>
    <xf numFmtId="0" fontId="16" fillId="9" borderId="0" xfId="1" applyFont="1" applyFill="1" applyAlignment="1">
      <alignment vertical="center" wrapText="1"/>
    </xf>
    <xf numFmtId="0" fontId="12" fillId="0" borderId="0" xfId="1" applyFont="1" applyAlignment="1">
      <alignment vertical="center"/>
    </xf>
    <xf numFmtId="0" fontId="16" fillId="9" borderId="3" xfId="1" applyFont="1" applyFill="1" applyBorder="1" applyAlignment="1">
      <alignment horizontal="center" vertical="center" wrapText="1"/>
    </xf>
    <xf numFmtId="0" fontId="16" fillId="9" borderId="2" xfId="1" applyFont="1" applyFill="1" applyBorder="1" applyAlignment="1">
      <alignment horizontal="center" vertical="center" wrapText="1"/>
    </xf>
    <xf numFmtId="0" fontId="16" fillId="9" borderId="12" xfId="1" applyFont="1" applyFill="1" applyBorder="1" applyAlignment="1">
      <alignment horizontal="center" vertical="center" wrapText="1"/>
    </xf>
    <xf numFmtId="0" fontId="16" fillId="9" borderId="13" xfId="1" applyFont="1" applyFill="1" applyBorder="1" applyAlignment="1">
      <alignment horizontal="center" vertical="center" wrapText="1"/>
    </xf>
    <xf numFmtId="0" fontId="23" fillId="12" borderId="2" xfId="1" applyFont="1" applyFill="1" applyBorder="1" applyAlignment="1">
      <alignment horizontal="left" vertical="center" wrapText="1"/>
    </xf>
    <xf numFmtId="0" fontId="23" fillId="12" borderId="12" xfId="1" applyFont="1" applyFill="1" applyBorder="1" applyAlignment="1">
      <alignment horizontal="left" vertical="center" wrapText="1"/>
    </xf>
    <xf numFmtId="0" fontId="23" fillId="12" borderId="13" xfId="1" applyFont="1" applyFill="1" applyBorder="1" applyAlignment="1">
      <alignment horizontal="left" vertical="center" wrapText="1"/>
    </xf>
    <xf numFmtId="0" fontId="16" fillId="7" borderId="18" xfId="1" applyFont="1" applyFill="1" applyBorder="1" applyAlignment="1">
      <alignment vertical="center" wrapText="1"/>
    </xf>
    <xf numFmtId="3" fontId="18" fillId="9" borderId="3" xfId="1" applyNumberFormat="1" applyFont="1" applyFill="1" applyBorder="1" applyAlignment="1">
      <alignment vertical="center" wrapText="1"/>
    </xf>
    <xf numFmtId="0" fontId="50" fillId="9" borderId="3" xfId="1" applyFont="1" applyFill="1" applyBorder="1" applyAlignment="1">
      <alignment vertical="center" wrapText="1"/>
    </xf>
    <xf numFmtId="0" fontId="51" fillId="7" borderId="18" xfId="1" applyFont="1" applyFill="1" applyBorder="1" applyAlignment="1">
      <alignment vertical="center" wrapText="1"/>
    </xf>
    <xf numFmtId="0" fontId="51" fillId="9" borderId="3" xfId="1" applyFont="1" applyFill="1" applyBorder="1" applyAlignment="1">
      <alignment vertical="center" wrapText="1"/>
    </xf>
    <xf numFmtId="0" fontId="23" fillId="12" borderId="3" xfId="1" applyFont="1" applyFill="1" applyBorder="1" applyAlignment="1">
      <alignment vertical="center" wrapText="1"/>
    </xf>
    <xf numFmtId="0" fontId="23" fillId="9" borderId="3" xfId="1" applyFont="1" applyFill="1" applyBorder="1" applyAlignment="1">
      <alignment horizontal="center" vertical="center" wrapText="1"/>
    </xf>
    <xf numFmtId="0" fontId="16" fillId="9" borderId="3" xfId="1" applyFont="1" applyFill="1" applyBorder="1" applyAlignment="1">
      <alignment vertical="center" wrapText="1"/>
    </xf>
    <xf numFmtId="0" fontId="16" fillId="9" borderId="14" xfId="1" applyFont="1" applyFill="1" applyBorder="1" applyAlignment="1">
      <alignment vertical="center" wrapText="1"/>
    </xf>
    <xf numFmtId="0" fontId="16" fillId="9" borderId="16" xfId="1" applyFont="1" applyFill="1" applyBorder="1" applyAlignment="1">
      <alignment vertical="center" wrapText="1"/>
    </xf>
    <xf numFmtId="0" fontId="50" fillId="9" borderId="3" xfId="1" applyFont="1" applyFill="1" applyBorder="1" applyAlignment="1">
      <alignment vertical="center" wrapText="1"/>
    </xf>
    <xf numFmtId="3" fontId="18" fillId="9" borderId="14" xfId="1" applyNumberFormat="1" applyFont="1" applyFill="1" applyBorder="1" applyAlignment="1">
      <alignment vertical="center" wrapText="1"/>
    </xf>
    <xf numFmtId="3" fontId="18" fillId="9" borderId="16" xfId="1" applyNumberFormat="1" applyFont="1" applyFill="1" applyBorder="1" applyAlignment="1">
      <alignment vertical="center" wrapText="1"/>
    </xf>
    <xf numFmtId="0" fontId="1" fillId="7" borderId="2" xfId="1" applyFill="1" applyBorder="1" applyAlignment="1">
      <alignment horizontal="left"/>
    </xf>
    <xf numFmtId="0" fontId="1" fillId="7" borderId="12" xfId="1" applyFill="1" applyBorder="1" applyAlignment="1">
      <alignment horizontal="left"/>
    </xf>
    <xf numFmtId="0" fontId="1" fillId="7" borderId="13" xfId="1" applyFill="1" applyBorder="1" applyAlignment="1">
      <alignment horizontal="left"/>
    </xf>
    <xf numFmtId="0" fontId="23" fillId="0" borderId="3" xfId="1" applyFont="1" applyBorder="1" applyAlignment="1">
      <alignment horizontal="center" vertical="center"/>
    </xf>
    <xf numFmtId="0" fontId="16" fillId="7" borderId="18" xfId="1" applyFont="1" applyFill="1" applyBorder="1" applyAlignment="1">
      <alignment horizontal="center" vertical="center"/>
    </xf>
    <xf numFmtId="9" fontId="18" fillId="0" borderId="3" xfId="4" applyFont="1" applyBorder="1" applyAlignment="1">
      <alignment vertical="center"/>
    </xf>
    <xf numFmtId="0" fontId="52" fillId="0" borderId="0" xfId="1" applyFont="1" applyAlignment="1">
      <alignment vertical="center"/>
    </xf>
    <xf numFmtId="0" fontId="53" fillId="0" borderId="0" xfId="1" applyFont="1" applyAlignment="1">
      <alignment vertical="center"/>
    </xf>
    <xf numFmtId="0" fontId="54" fillId="0" borderId="19" xfId="1" applyFont="1" applyBorder="1" applyAlignment="1">
      <alignment vertical="center"/>
    </xf>
    <xf numFmtId="0" fontId="54" fillId="0" borderId="20" xfId="1" applyFont="1" applyBorder="1" applyAlignment="1">
      <alignment vertical="center"/>
    </xf>
    <xf numFmtId="0" fontId="1" fillId="0" borderId="21" xfId="1" applyBorder="1" applyAlignment="1">
      <alignment horizontal="center" vertical="center" wrapText="1"/>
    </xf>
    <xf numFmtId="0" fontId="1" fillId="0" borderId="22" xfId="1" applyBorder="1" applyAlignment="1">
      <alignment horizontal="center" vertical="center" wrapText="1"/>
    </xf>
    <xf numFmtId="0" fontId="1" fillId="0" borderId="23" xfId="1" applyBorder="1" applyAlignment="1">
      <alignment horizontal="center" vertical="center" wrapText="1"/>
    </xf>
    <xf numFmtId="0" fontId="1" fillId="0" borderId="24" xfId="1" applyBorder="1" applyAlignment="1">
      <alignment horizontal="center" vertical="center"/>
    </xf>
    <xf numFmtId="0" fontId="54" fillId="0" borderId="25" xfId="1" applyFont="1" applyBorder="1" applyAlignment="1">
      <alignment vertical="center"/>
    </xf>
    <xf numFmtId="0" fontId="54" fillId="0" borderId="26" xfId="1" applyFont="1" applyBorder="1" applyAlignment="1">
      <alignment vertical="center"/>
    </xf>
    <xf numFmtId="0" fontId="1" fillId="0" borderId="21" xfId="1" applyBorder="1" applyAlignment="1">
      <alignment horizontal="center" vertical="center" wrapText="1"/>
    </xf>
    <xf numFmtId="0" fontId="1" fillId="0" borderId="27" xfId="1" applyBorder="1" applyAlignment="1">
      <alignment horizontal="center" vertical="center" wrapText="1"/>
    </xf>
    <xf numFmtId="0" fontId="1" fillId="0" borderId="23" xfId="1" applyBorder="1" applyAlignment="1">
      <alignment horizontal="center" vertical="center" wrapText="1"/>
    </xf>
    <xf numFmtId="0" fontId="1" fillId="0" borderId="28" xfId="1" applyBorder="1" applyAlignment="1">
      <alignment horizontal="center" vertical="center" wrapText="1"/>
    </xf>
    <xf numFmtId="0" fontId="54" fillId="0" borderId="29" xfId="1" applyFont="1" applyBorder="1" applyAlignment="1">
      <alignment vertical="center"/>
    </xf>
    <xf numFmtId="0" fontId="54" fillId="0" borderId="17" xfId="1" applyFont="1" applyBorder="1" applyAlignment="1">
      <alignment vertical="center"/>
    </xf>
    <xf numFmtId="0" fontId="1" fillId="0" borderId="25" xfId="1" applyBorder="1" applyAlignment="1">
      <alignment horizontal="center" vertical="center" wrapText="1"/>
    </xf>
    <xf numFmtId="0" fontId="1" fillId="0" borderId="30" xfId="1" applyBorder="1" applyAlignment="1">
      <alignment horizontal="center" vertical="center" wrapText="1"/>
    </xf>
    <xf numFmtId="0" fontId="1" fillId="0" borderId="31" xfId="1" applyBorder="1" applyAlignment="1">
      <alignment horizontal="center" vertical="center" wrapText="1"/>
    </xf>
    <xf numFmtId="0" fontId="12" fillId="11" borderId="21" xfId="1" applyFont="1" applyFill="1" applyBorder="1" applyAlignment="1">
      <alignment vertical="center"/>
    </xf>
    <xf numFmtId="0" fontId="12" fillId="11" borderId="27" xfId="1" applyFont="1" applyFill="1" applyBorder="1" applyAlignment="1">
      <alignment vertical="center"/>
    </xf>
    <xf numFmtId="0" fontId="12" fillId="11" borderId="27" xfId="1" applyFont="1" applyFill="1" applyBorder="1" applyAlignment="1">
      <alignment horizontal="center" vertical="center"/>
    </xf>
    <xf numFmtId="0" fontId="12" fillId="11" borderId="32" xfId="1" applyFont="1" applyFill="1" applyBorder="1" applyAlignment="1">
      <alignment vertical="center"/>
    </xf>
    <xf numFmtId="3" fontId="1" fillId="13" borderId="33" xfId="1" applyNumberFormat="1" applyFill="1" applyBorder="1" applyAlignment="1">
      <alignment horizontal="center" vertical="center" wrapText="1"/>
    </xf>
    <xf numFmtId="3" fontId="1" fillId="13" borderId="34" xfId="1" applyNumberFormat="1" applyFill="1" applyBorder="1" applyAlignment="1">
      <alignment vertical="center" wrapText="1"/>
    </xf>
    <xf numFmtId="3" fontId="12" fillId="13" borderId="21" xfId="1" applyNumberFormat="1" applyFont="1" applyFill="1" applyBorder="1" applyAlignment="1">
      <alignment horizontal="center" vertical="top" wrapText="1"/>
    </xf>
    <xf numFmtId="3" fontId="12" fillId="13" borderId="21" xfId="1" applyNumberFormat="1" applyFont="1" applyFill="1" applyBorder="1" applyAlignment="1">
      <alignment horizontal="center" vertical="center" wrapText="1"/>
    </xf>
    <xf numFmtId="3" fontId="12" fillId="13" borderId="22" xfId="1" applyNumberFormat="1" applyFont="1" applyFill="1" applyBorder="1" applyAlignment="1">
      <alignment horizontal="center" vertical="center" wrapText="1"/>
    </xf>
    <xf numFmtId="3" fontId="12" fillId="13" borderId="34" xfId="1" applyNumberFormat="1" applyFont="1" applyFill="1" applyBorder="1" applyAlignment="1">
      <alignment horizontal="center" vertical="center"/>
    </xf>
    <xf numFmtId="3" fontId="12" fillId="13" borderId="35" xfId="1" applyNumberFormat="1" applyFont="1" applyFill="1" applyBorder="1" applyAlignment="1">
      <alignment horizontal="center" vertical="center"/>
    </xf>
    <xf numFmtId="3" fontId="1" fillId="0" borderId="33" xfId="1" applyNumberFormat="1" applyBorder="1" applyAlignment="1">
      <alignment horizontal="center" vertical="center"/>
    </xf>
    <xf numFmtId="3" fontId="54" fillId="0" borderId="34" xfId="1" applyNumberFormat="1" applyFont="1" applyBorder="1" applyAlignment="1">
      <alignment horizontal="left" vertical="center" wrapText="1" indent="2"/>
    </xf>
    <xf numFmtId="3" fontId="1" fillId="0" borderId="21" xfId="1" applyNumberFormat="1" applyBorder="1" applyAlignment="1">
      <alignment horizontal="center" vertical="center"/>
    </xf>
    <xf numFmtId="3" fontId="1" fillId="0" borderId="22" xfId="1" applyNumberFormat="1" applyBorder="1" applyAlignment="1">
      <alignment horizontal="center" vertical="center"/>
    </xf>
    <xf numFmtId="3" fontId="1" fillId="0" borderId="34" xfId="1" applyNumberFormat="1" applyBorder="1" applyAlignment="1">
      <alignment horizontal="center" vertical="center" wrapText="1"/>
    </xf>
    <xf numFmtId="3" fontId="1" fillId="0" borderId="35" xfId="1" applyNumberFormat="1" applyBorder="1" applyAlignment="1">
      <alignment horizontal="center" vertical="center" wrapText="1"/>
    </xf>
    <xf numFmtId="3" fontId="54" fillId="10" borderId="21" xfId="1" applyNumberFormat="1" applyFont="1" applyFill="1" applyBorder="1" applyAlignment="1">
      <alignment vertical="center" wrapText="1"/>
    </xf>
    <xf numFmtId="3" fontId="1" fillId="13" borderId="33" xfId="1" applyNumberFormat="1" applyFill="1" applyBorder="1" applyAlignment="1">
      <alignment horizontal="center" vertical="center"/>
    </xf>
    <xf numFmtId="3" fontId="12" fillId="13" borderId="34" xfId="1" applyNumberFormat="1" applyFont="1" applyFill="1" applyBorder="1" applyAlignment="1">
      <alignment horizontal="center" vertical="center" wrapText="1"/>
    </xf>
    <xf numFmtId="3" fontId="12" fillId="13" borderId="35" xfId="1" applyNumberFormat="1" applyFont="1" applyFill="1" applyBorder="1" applyAlignment="1">
      <alignment horizontal="center" vertical="center" wrapText="1"/>
    </xf>
    <xf numFmtId="3" fontId="1" fillId="0" borderId="21" xfId="1" applyNumberFormat="1" applyBorder="1" applyAlignment="1">
      <alignment horizontal="center" vertical="center" wrapText="1"/>
    </xf>
    <xf numFmtId="3" fontId="1" fillId="0" borderId="22" xfId="1" applyNumberFormat="1" applyBorder="1" applyAlignment="1">
      <alignment horizontal="center" vertical="center" wrapText="1"/>
    </xf>
    <xf numFmtId="3" fontId="1" fillId="14" borderId="21" xfId="1" applyNumberFormat="1" applyFill="1" applyBorder="1" applyAlignment="1">
      <alignment horizontal="center" vertical="center" wrapText="1"/>
    </xf>
    <xf numFmtId="3" fontId="54" fillId="0" borderId="36" xfId="1" applyNumberFormat="1" applyFont="1" applyBorder="1" applyAlignment="1">
      <alignment horizontal="left" vertical="center" wrapText="1" indent="2"/>
    </xf>
    <xf numFmtId="3" fontId="54" fillId="10" borderId="22" xfId="1" applyNumberFormat="1" applyFont="1" applyFill="1" applyBorder="1" applyAlignment="1">
      <alignment horizontal="center" vertical="center" wrapText="1"/>
    </xf>
    <xf numFmtId="3" fontId="54" fillId="10" borderId="34" xfId="1" applyNumberFormat="1" applyFont="1" applyFill="1" applyBorder="1" applyAlignment="1">
      <alignment horizontal="center" vertical="center" wrapText="1"/>
    </xf>
    <xf numFmtId="3" fontId="1" fillId="15" borderId="35" xfId="1" applyNumberFormat="1" applyFill="1" applyBorder="1" applyAlignment="1">
      <alignment horizontal="center" vertical="center" wrapText="1"/>
    </xf>
    <xf numFmtId="3" fontId="12" fillId="0" borderId="33" xfId="1" applyNumberFormat="1" applyFont="1" applyBorder="1" applyAlignment="1">
      <alignment horizontal="center" vertical="center"/>
    </xf>
    <xf numFmtId="3" fontId="12" fillId="0" borderId="34" xfId="1" applyNumberFormat="1" applyFont="1" applyBorder="1" applyAlignment="1">
      <alignment vertical="center" wrapText="1"/>
    </xf>
    <xf numFmtId="3" fontId="1" fillId="10" borderId="21" xfId="1" applyNumberFormat="1" applyFill="1" applyBorder="1" applyAlignment="1">
      <alignment vertical="center"/>
    </xf>
    <xf numFmtId="3" fontId="1" fillId="10" borderId="22" xfId="1" applyNumberFormat="1" applyFill="1" applyBorder="1" applyAlignment="1">
      <alignment vertical="center"/>
    </xf>
    <xf numFmtId="3" fontId="1" fillId="10" borderId="34" xfId="1" applyNumberFormat="1" applyFill="1" applyBorder="1" applyAlignment="1">
      <alignment vertical="center"/>
    </xf>
    <xf numFmtId="3" fontId="12" fillId="0" borderId="35" xfId="1" applyNumberFormat="1" applyFont="1" applyBorder="1" applyAlignment="1">
      <alignment horizontal="center" vertical="center"/>
    </xf>
    <xf numFmtId="3" fontId="12" fillId="11" borderId="21" xfId="1" applyNumberFormat="1" applyFont="1" applyFill="1" applyBorder="1" applyAlignment="1">
      <alignment horizontal="left" vertical="center"/>
    </xf>
    <xf numFmtId="3" fontId="12" fillId="11" borderId="27" xfId="1" applyNumberFormat="1" applyFont="1" applyFill="1" applyBorder="1" applyAlignment="1">
      <alignment horizontal="left" vertical="center"/>
    </xf>
    <xf numFmtId="3" fontId="12" fillId="11" borderId="32" xfId="1" applyNumberFormat="1" applyFont="1" applyFill="1" applyBorder="1" applyAlignment="1">
      <alignment horizontal="left" vertical="center"/>
    </xf>
    <xf numFmtId="3" fontId="1" fillId="10" borderId="21" xfId="1" applyNumberFormat="1" applyFill="1" applyBorder="1" applyAlignment="1">
      <alignment vertical="center" wrapText="1"/>
    </xf>
    <xf numFmtId="3" fontId="12" fillId="10" borderId="21" xfId="1" applyNumberFormat="1" applyFont="1" applyFill="1" applyBorder="1" applyAlignment="1">
      <alignment vertical="center" wrapText="1"/>
    </xf>
    <xf numFmtId="3" fontId="12" fillId="10" borderId="22" xfId="1" applyNumberFormat="1" applyFont="1" applyFill="1" applyBorder="1" applyAlignment="1">
      <alignment vertical="center" wrapText="1"/>
    </xf>
    <xf numFmtId="3" fontId="12" fillId="10" borderId="22" xfId="1" applyNumberFormat="1" applyFont="1" applyFill="1" applyBorder="1" applyAlignment="1">
      <alignment horizontal="center" vertical="center" wrapText="1"/>
    </xf>
    <xf numFmtId="3" fontId="1" fillId="10" borderId="21" xfId="1" applyNumberFormat="1" applyFill="1" applyBorder="1" applyAlignment="1">
      <alignment horizontal="center" vertical="center" wrapText="1"/>
    </xf>
    <xf numFmtId="3" fontId="50" fillId="0" borderId="34" xfId="1" applyNumberFormat="1" applyFont="1" applyBorder="1" applyAlignment="1">
      <alignment horizontal="left" vertical="center" wrapText="1" indent="2"/>
    </xf>
    <xf numFmtId="3" fontId="54" fillId="0" borderId="34" xfId="1" applyNumberFormat="1" applyFont="1" applyBorder="1" applyAlignment="1">
      <alignment horizontal="left" vertical="center" wrapText="1" indent="4"/>
    </xf>
    <xf numFmtId="3" fontId="12" fillId="13" borderId="21" xfId="1" quotePrefix="1" applyNumberFormat="1" applyFont="1" applyFill="1" applyBorder="1" applyAlignment="1">
      <alignment horizontal="center" vertical="center" wrapText="1"/>
    </xf>
    <xf numFmtId="3" fontId="1" fillId="10" borderId="22" xfId="1" applyNumberFormat="1" applyFill="1" applyBorder="1" applyAlignment="1">
      <alignment vertical="center" wrapText="1"/>
    </xf>
    <xf numFmtId="3" fontId="1" fillId="14" borderId="35" xfId="1" applyNumberFormat="1" applyFill="1" applyBorder="1" applyAlignment="1">
      <alignment horizontal="center" vertical="center" wrapText="1"/>
    </xf>
    <xf numFmtId="3" fontId="1" fillId="0" borderId="21" xfId="1" applyNumberFormat="1" applyBorder="1" applyAlignment="1">
      <alignment horizontal="center" vertical="center" wrapText="1"/>
    </xf>
    <xf numFmtId="3" fontId="1" fillId="0" borderId="27" xfId="1" applyNumberFormat="1" applyBorder="1" applyAlignment="1">
      <alignment horizontal="center" vertical="center" wrapText="1"/>
    </xf>
    <xf numFmtId="3" fontId="1" fillId="0" borderId="23" xfId="1" applyNumberFormat="1" applyBorder="1" applyAlignment="1">
      <alignment horizontal="center" vertical="center" wrapText="1"/>
    </xf>
    <xf numFmtId="3" fontId="1" fillId="15" borderId="21" xfId="1" applyNumberFormat="1" applyFill="1" applyBorder="1" applyAlignment="1">
      <alignment vertical="center" wrapText="1"/>
    </xf>
    <xf numFmtId="3" fontId="16" fillId="14" borderId="21" xfId="1" applyNumberFormat="1" applyFont="1" applyFill="1" applyBorder="1" applyAlignment="1">
      <alignment horizontal="center" vertical="center" wrapText="1"/>
    </xf>
    <xf numFmtId="3" fontId="16" fillId="14" borderId="22" xfId="1" applyNumberFormat="1" applyFont="1" applyFill="1" applyBorder="1" applyAlignment="1">
      <alignment horizontal="center" vertical="center" wrapText="1"/>
    </xf>
    <xf numFmtId="3" fontId="12" fillId="14" borderId="21" xfId="1" applyNumberFormat="1" applyFont="1" applyFill="1" applyBorder="1" applyAlignment="1">
      <alignment horizontal="center" vertical="center" wrapText="1"/>
    </xf>
    <xf numFmtId="3" fontId="12" fillId="14" borderId="22" xfId="1" applyNumberFormat="1" applyFont="1" applyFill="1" applyBorder="1" applyAlignment="1">
      <alignment horizontal="center" vertical="center" wrapText="1"/>
    </xf>
    <xf numFmtId="3" fontId="12" fillId="14" borderId="35" xfId="1" quotePrefix="1" applyNumberFormat="1" applyFont="1" applyFill="1" applyBorder="1" applyAlignment="1">
      <alignment horizontal="center" vertical="center" wrapText="1"/>
    </xf>
    <xf numFmtId="3" fontId="1" fillId="10" borderId="22" xfId="1" applyNumberFormat="1" applyFill="1" applyBorder="1" applyAlignment="1">
      <alignment horizontal="center" vertical="center"/>
    </xf>
    <xf numFmtId="0" fontId="12" fillId="0" borderId="33" xfId="1" applyFont="1" applyBorder="1" applyAlignment="1">
      <alignment horizontal="center" vertical="center"/>
    </xf>
    <xf numFmtId="0" fontId="12" fillId="0" borderId="23" xfId="1" applyFont="1" applyBorder="1" applyAlignment="1">
      <alignment vertical="center" wrapText="1"/>
    </xf>
    <xf numFmtId="0" fontId="1" fillId="10" borderId="21" xfId="1" applyFill="1" applyBorder="1" applyAlignment="1">
      <alignment vertical="center"/>
    </xf>
    <xf numFmtId="0" fontId="1" fillId="10" borderId="22" xfId="1" applyFill="1" applyBorder="1" applyAlignment="1">
      <alignment vertical="center"/>
    </xf>
    <xf numFmtId="9" fontId="1" fillId="0" borderId="23" xfId="4" applyFont="1" applyBorder="1" applyAlignment="1">
      <alignment horizontal="center" vertical="center"/>
    </xf>
    <xf numFmtId="0" fontId="19" fillId="0" borderId="0" xfId="1" applyFont="1" applyAlignment="1">
      <alignment vertical="center"/>
    </xf>
    <xf numFmtId="0" fontId="53" fillId="0" borderId="0" xfId="1" applyFont="1"/>
    <xf numFmtId="0" fontId="53" fillId="0" borderId="0" xfId="1" applyFont="1" applyAlignment="1">
      <alignment vertical="center" wrapText="1"/>
    </xf>
    <xf numFmtId="0" fontId="57" fillId="0" borderId="22" xfId="1" applyFont="1" applyBorder="1" applyAlignment="1">
      <alignment horizontal="center" vertical="center" wrapText="1"/>
    </xf>
    <xf numFmtId="0" fontId="57" fillId="0" borderId="23" xfId="1" applyFont="1" applyBorder="1" applyAlignment="1">
      <alignment horizontal="center" vertical="center" wrapText="1"/>
    </xf>
    <xf numFmtId="0" fontId="57" fillId="0" borderId="21" xfId="1" applyFont="1" applyBorder="1" applyAlignment="1">
      <alignment horizontal="center" vertical="center" wrapText="1"/>
    </xf>
    <xf numFmtId="0" fontId="57" fillId="0" borderId="27" xfId="1" applyFont="1" applyBorder="1" applyAlignment="1">
      <alignment horizontal="center" vertical="center" wrapText="1"/>
    </xf>
    <xf numFmtId="0" fontId="57" fillId="0" borderId="32" xfId="1" applyFont="1" applyBorder="1" applyAlignment="1">
      <alignment horizontal="center" vertical="center" wrapText="1"/>
    </xf>
    <xf numFmtId="0" fontId="57" fillId="0" borderId="37" xfId="1" applyFont="1" applyBorder="1" applyAlignment="1">
      <alignment horizontal="center" vertical="center" wrapText="1"/>
    </xf>
    <xf numFmtId="0" fontId="57" fillId="0" borderId="38" xfId="1" applyFont="1" applyBorder="1" applyAlignment="1">
      <alignment horizontal="center" vertical="center" wrapText="1"/>
    </xf>
    <xf numFmtId="0" fontId="57" fillId="0" borderId="25" xfId="1" applyFont="1" applyBorder="1" applyAlignment="1">
      <alignment horizontal="center" vertical="center" wrapText="1"/>
    </xf>
    <xf numFmtId="0" fontId="57" fillId="0" borderId="39" xfId="1" applyFont="1" applyBorder="1" applyAlignment="1">
      <alignment horizontal="center" vertical="center" wrapText="1"/>
    </xf>
    <xf numFmtId="0" fontId="57" fillId="0" borderId="40" xfId="1" applyFont="1" applyBorder="1" applyAlignment="1">
      <alignment horizontal="center" vertical="center" wrapText="1"/>
    </xf>
    <xf numFmtId="0" fontId="57" fillId="0" borderId="41" xfId="1" applyFont="1" applyBorder="1" applyAlignment="1">
      <alignment horizontal="center" vertical="center" wrapText="1"/>
    </xf>
    <xf numFmtId="0" fontId="57" fillId="0" borderId="42" xfId="1" applyFont="1" applyBorder="1" applyAlignment="1">
      <alignment horizontal="center" vertical="center" wrapText="1"/>
    </xf>
    <xf numFmtId="0" fontId="57" fillId="0" borderId="30" xfId="1" applyFont="1" applyBorder="1" applyAlignment="1">
      <alignment horizontal="center" vertical="center" wrapText="1"/>
    </xf>
    <xf numFmtId="0" fontId="57" fillId="0" borderId="17" xfId="1" applyFont="1" applyBorder="1" applyAlignment="1">
      <alignment vertical="center" wrapText="1"/>
    </xf>
    <xf numFmtId="0" fontId="57" fillId="14" borderId="17" xfId="1" applyFont="1" applyFill="1" applyBorder="1" applyAlignment="1">
      <alignment horizontal="center" vertical="center" wrapText="1"/>
    </xf>
    <xf numFmtId="0" fontId="57" fillId="14" borderId="34" xfId="1" applyFont="1" applyFill="1" applyBorder="1" applyAlignment="1">
      <alignment horizontal="center" vertical="center" wrapText="1"/>
    </xf>
    <xf numFmtId="0" fontId="57" fillId="0" borderId="26" xfId="1" applyFont="1" applyBorder="1" applyAlignment="1">
      <alignment horizontal="center" vertical="center" wrapText="1"/>
    </xf>
    <xf numFmtId="0" fontId="57" fillId="0" borderId="43" xfId="1" applyFont="1" applyBorder="1" applyAlignment="1">
      <alignment horizontal="center" vertical="center" wrapText="1"/>
    </xf>
    <xf numFmtId="49" fontId="57" fillId="0" borderId="22" xfId="1" applyNumberFormat="1" applyFont="1" applyBorder="1" applyAlignment="1">
      <alignment horizontal="center" vertical="center" wrapText="1"/>
    </xf>
    <xf numFmtId="0" fontId="57" fillId="0" borderId="23" xfId="1" applyFont="1" applyBorder="1" applyAlignment="1">
      <alignment vertical="center" wrapText="1"/>
    </xf>
    <xf numFmtId="3" fontId="58" fillId="0" borderId="23" xfId="1" applyNumberFormat="1" applyFont="1" applyBorder="1" applyAlignment="1">
      <alignment vertical="center" wrapText="1"/>
    </xf>
    <xf numFmtId="3" fontId="58" fillId="0" borderId="34" xfId="1" applyNumberFormat="1" applyFont="1" applyBorder="1" applyAlignment="1">
      <alignment vertical="center" wrapText="1"/>
    </xf>
    <xf numFmtId="0" fontId="58" fillId="0" borderId="23" xfId="1" applyFont="1" applyBorder="1" applyAlignment="1">
      <alignment vertical="center" wrapText="1"/>
    </xf>
    <xf numFmtId="0" fontId="58" fillId="0" borderId="34" xfId="1" applyFont="1" applyBorder="1" applyAlignment="1">
      <alignment vertical="center" wrapText="1"/>
    </xf>
    <xf numFmtId="49" fontId="59" fillId="9" borderId="33" xfId="1" applyNumberFormat="1" applyFont="1" applyFill="1" applyBorder="1" applyAlignment="1">
      <alignment horizontal="center" vertical="center" wrapText="1"/>
    </xf>
    <xf numFmtId="0" fontId="59" fillId="9" borderId="34" xfId="1" applyFont="1" applyFill="1" applyBorder="1" applyAlignment="1">
      <alignment horizontal="left" vertical="center" wrapText="1" indent="1"/>
    </xf>
    <xf numFmtId="3" fontId="60" fillId="9" borderId="34" xfId="1" applyNumberFormat="1" applyFont="1" applyFill="1" applyBorder="1" applyAlignment="1">
      <alignment horizontal="left" vertical="center" wrapText="1" indent="1"/>
    </xf>
    <xf numFmtId="0" fontId="59" fillId="9" borderId="34" xfId="1" applyFont="1" applyFill="1" applyBorder="1" applyAlignment="1">
      <alignment vertical="center" wrapText="1"/>
    </xf>
    <xf numFmtId="49" fontId="57" fillId="0" borderId="33" xfId="1" applyNumberFormat="1" applyFont="1" applyBorder="1" applyAlignment="1">
      <alignment horizontal="center" vertical="center" wrapText="1"/>
    </xf>
    <xf numFmtId="0" fontId="57" fillId="0" borderId="34" xfId="1" applyFont="1" applyBorder="1" applyAlignment="1">
      <alignment vertical="center" wrapText="1"/>
    </xf>
    <xf numFmtId="3" fontId="61" fillId="0" borderId="34" xfId="1" applyNumberFormat="1" applyFont="1" applyBorder="1" applyAlignment="1">
      <alignment vertical="center" wrapText="1"/>
    </xf>
    <xf numFmtId="0" fontId="61" fillId="16" borderId="34" xfId="1" applyFont="1" applyFill="1" applyBorder="1" applyAlignment="1">
      <alignment vertical="center" wrapText="1"/>
    </xf>
    <xf numFmtId="0" fontId="61" fillId="0" borderId="34" xfId="1" applyFont="1" applyBorder="1" applyAlignment="1">
      <alignment vertical="center" wrapText="1"/>
    </xf>
    <xf numFmtId="49" fontId="62" fillId="0" borderId="33" xfId="1" applyNumberFormat="1" applyFont="1" applyBorder="1" applyAlignment="1">
      <alignment horizontal="center" vertical="center" wrapText="1"/>
    </xf>
    <xf numFmtId="0" fontId="62" fillId="0" borderId="34" xfId="1" applyFont="1" applyBorder="1" applyAlignment="1">
      <alignment vertical="center" wrapText="1"/>
    </xf>
    <xf numFmtId="0" fontId="63" fillId="0" borderId="0" xfId="1" applyFont="1" applyAlignment="1">
      <alignment vertical="center"/>
    </xf>
    <xf numFmtId="0" fontId="63" fillId="0" borderId="0" xfId="1" applyFont="1"/>
    <xf numFmtId="0" fontId="64" fillId="0" borderId="22" xfId="1" applyFont="1" applyBorder="1" applyAlignment="1">
      <alignment horizontal="center" vertical="center" wrapText="1"/>
    </xf>
    <xf numFmtId="0" fontId="64" fillId="0" borderId="33" xfId="1" applyFont="1" applyBorder="1" applyAlignment="1">
      <alignment horizontal="center" vertical="center" wrapText="1"/>
    </xf>
    <xf numFmtId="49" fontId="65" fillId="0" borderId="22" xfId="1" applyNumberFormat="1" applyFont="1" applyBorder="1" applyAlignment="1">
      <alignment horizontal="center" vertical="center" wrapText="1"/>
    </xf>
    <xf numFmtId="0" fontId="65" fillId="0" borderId="23" xfId="1" applyFont="1" applyBorder="1" applyAlignment="1">
      <alignment vertical="center" wrapText="1"/>
    </xf>
    <xf numFmtId="3" fontId="66" fillId="0" borderId="34" xfId="1" applyNumberFormat="1" applyFont="1" applyBorder="1" applyAlignment="1">
      <alignment horizontal="center" vertical="center" wrapText="1"/>
    </xf>
    <xf numFmtId="49" fontId="64" fillId="0" borderId="33" xfId="1" applyNumberFormat="1" applyFont="1" applyBorder="1" applyAlignment="1">
      <alignment horizontal="center" vertical="center" wrapText="1"/>
    </xf>
    <xf numFmtId="0" fontId="64" fillId="0" borderId="34" xfId="1" applyFont="1" applyBorder="1" applyAlignment="1">
      <alignment vertical="center" wrapText="1"/>
    </xf>
    <xf numFmtId="0" fontId="64" fillId="0" borderId="34" xfId="1" applyFont="1" applyBorder="1" applyAlignment="1">
      <alignment horizontal="left" vertical="center" wrapText="1" indent="1"/>
    </xf>
    <xf numFmtId="3" fontId="15" fillId="0" borderId="34" xfId="1" applyNumberFormat="1" applyFont="1" applyBorder="1" applyAlignment="1">
      <alignment horizontal="center" vertical="center" wrapText="1"/>
    </xf>
    <xf numFmtId="49" fontId="65" fillId="0" borderId="33" xfId="1" applyNumberFormat="1" applyFont="1" applyBorder="1" applyAlignment="1">
      <alignment horizontal="center" vertical="center" wrapText="1"/>
    </xf>
    <xf numFmtId="0" fontId="65" fillId="0" borderId="34" xfId="1" applyFont="1" applyBorder="1" applyAlignment="1">
      <alignment vertical="center" wrapText="1"/>
    </xf>
    <xf numFmtId="0" fontId="1" fillId="0" borderId="36" xfId="1" applyBorder="1" applyAlignment="1">
      <alignment vertical="center" wrapText="1"/>
    </xf>
    <xf numFmtId="0" fontId="57" fillId="0" borderId="34" xfId="1" applyFont="1" applyBorder="1" applyAlignment="1">
      <alignment horizontal="center" vertical="center" wrapText="1"/>
    </xf>
    <xf numFmtId="0" fontId="57" fillId="0" borderId="33" xfId="1" applyFont="1" applyBorder="1" applyAlignment="1">
      <alignment horizontal="center" vertical="center" wrapText="1"/>
    </xf>
    <xf numFmtId="49" fontId="67" fillId="0" borderId="22" xfId="1" applyNumberFormat="1" applyFont="1" applyBorder="1" applyAlignment="1">
      <alignment horizontal="center" vertical="center" wrapText="1"/>
    </xf>
    <xf numFmtId="0" fontId="67" fillId="0" borderId="23" xfId="1" applyFont="1" applyBorder="1" applyAlignment="1">
      <alignment vertical="center" wrapText="1"/>
    </xf>
    <xf numFmtId="3" fontId="57" fillId="0" borderId="34" xfId="1" applyNumberFormat="1" applyFont="1" applyBorder="1" applyAlignment="1">
      <alignment horizontal="center" vertical="center" wrapText="1"/>
    </xf>
    <xf numFmtId="3" fontId="1" fillId="8" borderId="34" xfId="1" applyNumberFormat="1" applyFill="1" applyBorder="1" applyAlignment="1">
      <alignment vertical="center" wrapText="1"/>
    </xf>
    <xf numFmtId="0" fontId="57" fillId="0" borderId="34" xfId="1" applyFont="1" applyBorder="1" applyAlignment="1">
      <alignment horizontal="left" vertical="center" wrapText="1" indent="1"/>
    </xf>
    <xf numFmtId="3" fontId="68" fillId="0" borderId="34" xfId="1" applyNumberFormat="1" applyFont="1" applyBorder="1" applyAlignment="1">
      <alignment horizontal="center" vertical="center"/>
    </xf>
    <xf numFmtId="3" fontId="39" fillId="8" borderId="34" xfId="1" applyNumberFormat="1" applyFont="1" applyFill="1" applyBorder="1" applyAlignment="1">
      <alignment vertical="center" wrapText="1"/>
    </xf>
    <xf numFmtId="3" fontId="1" fillId="0" borderId="34" xfId="1" applyNumberFormat="1" applyBorder="1" applyAlignment="1">
      <alignment vertical="center" wrapText="1"/>
    </xf>
    <xf numFmtId="3" fontId="69" fillId="0" borderId="34" xfId="1" applyNumberFormat="1" applyFont="1" applyBorder="1" applyAlignment="1">
      <alignment horizontal="center" vertical="center"/>
    </xf>
    <xf numFmtId="3" fontId="70" fillId="17" borderId="34" xfId="1" applyNumberFormat="1" applyFont="1" applyFill="1" applyBorder="1" applyAlignment="1">
      <alignment vertical="center" wrapText="1"/>
    </xf>
    <xf numFmtId="49" fontId="67" fillId="0" borderId="33" xfId="1" applyNumberFormat="1" applyFont="1" applyBorder="1" applyAlignment="1">
      <alignment horizontal="center" vertical="center" wrapText="1"/>
    </xf>
    <xf numFmtId="0" fontId="67" fillId="0" borderId="34" xfId="1" applyFont="1" applyBorder="1" applyAlignment="1">
      <alignment vertical="center" wrapText="1"/>
    </xf>
    <xf numFmtId="0" fontId="53" fillId="0" borderId="0" xfId="1" applyFont="1"/>
    <xf numFmtId="0" fontId="71" fillId="0" borderId="0" xfId="1" applyFont="1" applyAlignment="1">
      <alignment vertical="center"/>
    </xf>
    <xf numFmtId="0" fontId="71" fillId="0" borderId="36" xfId="1" applyFont="1" applyBorder="1" applyAlignment="1">
      <alignment vertical="center"/>
    </xf>
    <xf numFmtId="0" fontId="53" fillId="0" borderId="17" xfId="1" applyFont="1" applyBorder="1"/>
    <xf numFmtId="0" fontId="57" fillId="0" borderId="34" xfId="1" applyFont="1" applyBorder="1" applyAlignment="1">
      <alignment horizontal="center" vertical="center"/>
    </xf>
    <xf numFmtId="0" fontId="57" fillId="0" borderId="26" xfId="1" applyFont="1" applyBorder="1" applyAlignment="1">
      <alignment horizontal="center" vertical="center" wrapText="1"/>
    </xf>
    <xf numFmtId="0" fontId="57" fillId="0" borderId="44" xfId="1" applyFont="1" applyBorder="1" applyAlignment="1">
      <alignment horizontal="center" vertical="center" wrapText="1"/>
    </xf>
    <xf numFmtId="0" fontId="57" fillId="0" borderId="34" xfId="1" applyFont="1" applyBorder="1" applyAlignment="1">
      <alignment horizontal="center" vertical="center" wrapText="1"/>
    </xf>
    <xf numFmtId="0" fontId="53" fillId="0" borderId="36" xfId="1" applyFont="1" applyBorder="1"/>
    <xf numFmtId="49" fontId="72" fillId="0" borderId="22" xfId="1" applyNumberFormat="1" applyFont="1" applyBorder="1" applyAlignment="1">
      <alignment horizontal="center" vertical="center" wrapText="1"/>
    </xf>
    <xf numFmtId="0" fontId="57" fillId="0" borderId="21" xfId="1" applyFont="1" applyBorder="1" applyAlignment="1">
      <alignment vertical="center" wrapText="1"/>
    </xf>
    <xf numFmtId="0" fontId="57" fillId="0" borderId="23" xfId="1" applyFont="1" applyBorder="1" applyAlignment="1">
      <alignment vertical="center" wrapText="1"/>
    </xf>
    <xf numFmtId="49" fontId="72" fillId="0" borderId="33" xfId="1" applyNumberFormat="1" applyFont="1" applyBorder="1" applyAlignment="1">
      <alignment horizontal="center" vertical="center" wrapText="1"/>
    </xf>
    <xf numFmtId="49" fontId="73" fillId="0" borderId="33" xfId="1" applyNumberFormat="1" applyFont="1" applyBorder="1" applyAlignment="1">
      <alignment horizontal="center" vertical="center" wrapText="1"/>
    </xf>
    <xf numFmtId="0" fontId="59" fillId="9" borderId="21" xfId="1" applyFont="1" applyFill="1" applyBorder="1" applyAlignment="1">
      <alignment horizontal="left" vertical="center" wrapText="1" indent="2"/>
    </xf>
    <xf numFmtId="0" fontId="59" fillId="9" borderId="23" xfId="1" applyFont="1" applyFill="1" applyBorder="1" applyAlignment="1">
      <alignment horizontal="left" vertical="center" wrapText="1" indent="2"/>
    </xf>
    <xf numFmtId="49" fontId="74" fillId="0" borderId="33" xfId="1" applyNumberFormat="1" applyFont="1" applyBorder="1" applyAlignment="1">
      <alignment horizontal="center" vertical="center" wrapText="1"/>
    </xf>
    <xf numFmtId="0" fontId="62" fillId="0" borderId="21" xfId="1" applyFont="1" applyBorder="1" applyAlignment="1">
      <alignment vertical="center" wrapText="1"/>
    </xf>
    <xf numFmtId="0" fontId="62" fillId="0" borderId="23" xfId="1" applyFont="1" applyBorder="1" applyAlignment="1">
      <alignment vertical="center" wrapText="1"/>
    </xf>
    <xf numFmtId="0" fontId="57" fillId="0" borderId="23" xfId="1" applyFont="1" applyBorder="1" applyAlignment="1">
      <alignment horizontal="center" vertical="center" wrapText="1"/>
    </xf>
    <xf numFmtId="0" fontId="72" fillId="0" borderId="21" xfId="1" applyFont="1" applyBorder="1" applyAlignment="1">
      <alignment horizontal="center" vertical="center" wrapText="1"/>
    </xf>
    <xf numFmtId="0" fontId="72" fillId="0" borderId="32" xfId="1" applyFont="1" applyBorder="1" applyAlignment="1">
      <alignment horizontal="center" vertical="center" wrapText="1"/>
    </xf>
    <xf numFmtId="0" fontId="72" fillId="0" borderId="30" xfId="1" applyFont="1" applyBorder="1" applyAlignment="1">
      <alignment horizontal="center" vertical="center" wrapText="1"/>
    </xf>
    <xf numFmtId="0" fontId="57" fillId="14" borderId="45" xfId="1" applyFont="1" applyFill="1" applyBorder="1" applyAlignment="1">
      <alignment horizontal="center" vertical="center" wrapText="1"/>
    </xf>
    <xf numFmtId="0" fontId="72" fillId="0" borderId="43" xfId="1" applyFont="1" applyBorder="1" applyAlignment="1">
      <alignment horizontal="center" vertical="center" wrapText="1"/>
    </xf>
    <xf numFmtId="0" fontId="72" fillId="0" borderId="22" xfId="1" applyFont="1" applyBorder="1" applyAlignment="1">
      <alignment horizontal="center" vertical="center" wrapText="1"/>
    </xf>
    <xf numFmtId="0" fontId="72" fillId="0" borderId="23" xfId="1" applyFont="1" applyBorder="1" applyAlignment="1">
      <alignment horizontal="center" vertical="center" wrapText="1"/>
    </xf>
    <xf numFmtId="0" fontId="57" fillId="14" borderId="36" xfId="1" applyFont="1" applyFill="1" applyBorder="1" applyAlignment="1">
      <alignment horizontal="center" vertical="center" wrapText="1"/>
    </xf>
    <xf numFmtId="0" fontId="57" fillId="0" borderId="33" xfId="1" applyFont="1" applyBorder="1" applyAlignment="1">
      <alignment horizontal="center" vertical="center" wrapText="1"/>
    </xf>
    <xf numFmtId="0" fontId="72" fillId="0" borderId="34" xfId="1" applyFont="1" applyBorder="1" applyAlignment="1">
      <alignment vertical="center" wrapText="1"/>
    </xf>
    <xf numFmtId="0" fontId="23" fillId="0" borderId="34" xfId="1" applyFont="1" applyBorder="1" applyAlignment="1">
      <alignment vertical="center"/>
    </xf>
    <xf numFmtId="3" fontId="75" fillId="0" borderId="34" xfId="1" applyNumberFormat="1" applyFont="1" applyBorder="1" applyAlignment="1">
      <alignment vertical="center" wrapText="1"/>
    </xf>
    <xf numFmtId="3" fontId="44" fillId="0" borderId="34" xfId="1" applyNumberFormat="1" applyFont="1" applyBorder="1" applyAlignment="1">
      <alignment vertical="center"/>
    </xf>
    <xf numFmtId="3" fontId="72" fillId="0" borderId="34" xfId="1" applyNumberFormat="1" applyFont="1" applyBorder="1" applyAlignment="1">
      <alignment vertical="center" wrapText="1"/>
    </xf>
    <xf numFmtId="3" fontId="23" fillId="0" borderId="34" xfId="1" applyNumberFormat="1" applyFont="1" applyBorder="1" applyAlignment="1">
      <alignment vertical="center"/>
    </xf>
    <xf numFmtId="0" fontId="72" fillId="0" borderId="27" xfId="1" applyFont="1" applyBorder="1" applyAlignment="1">
      <alignment horizontal="center" vertical="center" wrapText="1"/>
    </xf>
    <xf numFmtId="0" fontId="72" fillId="0" borderId="23" xfId="1" applyFont="1" applyBorder="1" applyAlignment="1">
      <alignment horizontal="center" vertical="center" wrapText="1"/>
    </xf>
    <xf numFmtId="0" fontId="53" fillId="0" borderId="0" xfId="1" applyFont="1" applyAlignment="1">
      <alignment vertical="center" wrapText="1"/>
    </xf>
    <xf numFmtId="0" fontId="53" fillId="0" borderId="17" xfId="1" applyFont="1" applyBorder="1" applyAlignment="1">
      <alignment vertical="center" wrapText="1"/>
    </xf>
    <xf numFmtId="0" fontId="57" fillId="14" borderId="45" xfId="1" applyFont="1" applyFill="1" applyBorder="1" applyAlignment="1">
      <alignment horizontal="center" vertical="center" wrapText="1"/>
    </xf>
    <xf numFmtId="0" fontId="57" fillId="0" borderId="45" xfId="1" applyFont="1" applyBorder="1" applyAlignment="1">
      <alignment horizontal="center" vertical="center" wrapText="1"/>
    </xf>
    <xf numFmtId="0" fontId="57" fillId="14" borderId="43" xfId="1" applyFont="1" applyFill="1" applyBorder="1" applyAlignment="1">
      <alignment horizontal="center" vertical="center" wrapText="1"/>
    </xf>
    <xf numFmtId="3" fontId="72" fillId="0" borderId="33" xfId="1" applyNumberFormat="1" applyFont="1" applyBorder="1" applyAlignment="1">
      <alignment vertical="center" wrapText="1"/>
    </xf>
    <xf numFmtId="3" fontId="75" fillId="0" borderId="33" xfId="1" applyNumberFormat="1" applyFont="1" applyBorder="1" applyAlignment="1">
      <alignment vertical="center" wrapText="1"/>
    </xf>
    <xf numFmtId="3" fontId="72" fillId="16" borderId="34" xfId="1" applyNumberFormat="1" applyFont="1" applyFill="1" applyBorder="1" applyAlignment="1">
      <alignment vertical="center" wrapText="1"/>
    </xf>
    <xf numFmtId="0" fontId="57" fillId="0" borderId="0" xfId="1" applyFont="1" applyAlignment="1">
      <alignment vertical="center" wrapText="1"/>
    </xf>
    <xf numFmtId="0" fontId="57" fillId="0" borderId="29" xfId="1" applyFont="1" applyBorder="1" applyAlignment="1">
      <alignment horizontal="center" vertical="center" wrapText="1"/>
    </xf>
    <xf numFmtId="0" fontId="57" fillId="0" borderId="30" xfId="1" applyFont="1" applyBorder="1" applyAlignment="1">
      <alignment horizontal="center" vertical="top" wrapText="1"/>
    </xf>
    <xf numFmtId="0" fontId="57" fillId="0" borderId="17" xfId="1" applyFont="1" applyBorder="1" applyAlignment="1">
      <alignment horizontal="center" vertical="center" wrapText="1"/>
    </xf>
    <xf numFmtId="0" fontId="57" fillId="0" borderId="29" xfId="1" applyFont="1" applyBorder="1" applyAlignment="1">
      <alignment horizontal="center" vertical="center" wrapText="1"/>
    </xf>
    <xf numFmtId="0" fontId="53" fillId="0" borderId="45" xfId="1" applyFont="1" applyBorder="1" applyAlignment="1">
      <alignment vertical="center" wrapText="1"/>
    </xf>
    <xf numFmtId="0" fontId="57" fillId="0" borderId="45" xfId="1" applyFont="1" applyBorder="1" applyAlignment="1">
      <alignment horizontal="center" vertical="top" wrapText="1"/>
    </xf>
    <xf numFmtId="0" fontId="57" fillId="0" borderId="45" xfId="1" applyFont="1" applyBorder="1" applyAlignment="1">
      <alignment vertical="center" wrapText="1"/>
    </xf>
    <xf numFmtId="0" fontId="53" fillId="0" borderId="33" xfId="1" applyFont="1" applyBorder="1" applyAlignment="1">
      <alignment vertical="center" wrapText="1"/>
    </xf>
    <xf numFmtId="0" fontId="57" fillId="0" borderId="33" xfId="1" applyFont="1" applyBorder="1" applyAlignment="1">
      <alignment horizontal="center" vertical="top" wrapText="1"/>
    </xf>
    <xf numFmtId="0" fontId="57" fillId="0" borderId="33" xfId="1" applyFont="1" applyBorder="1" applyAlignment="1">
      <alignment vertical="center" wrapText="1"/>
    </xf>
    <xf numFmtId="0" fontId="62" fillId="0" borderId="23" xfId="1" applyFont="1" applyBorder="1" applyAlignment="1">
      <alignment vertical="center" wrapText="1"/>
    </xf>
    <xf numFmtId="3" fontId="61" fillId="0" borderId="23" xfId="1" applyNumberFormat="1" applyFont="1" applyBorder="1" applyAlignment="1">
      <alignment horizontal="center" vertical="center" wrapText="1"/>
    </xf>
    <xf numFmtId="3" fontId="61" fillId="0" borderId="34" xfId="1" applyNumberFormat="1" applyFont="1" applyBorder="1" applyAlignment="1">
      <alignment horizontal="center" vertical="center" wrapText="1"/>
    </xf>
    <xf numFmtId="3" fontId="61" fillId="16" borderId="23" xfId="1" applyNumberFormat="1" applyFont="1" applyFill="1" applyBorder="1" applyAlignment="1">
      <alignment horizontal="center" vertical="center" wrapText="1"/>
    </xf>
    <xf numFmtId="3" fontId="76" fillId="14" borderId="21" xfId="1" applyNumberFormat="1" applyFont="1" applyFill="1" applyBorder="1" applyAlignment="1">
      <alignment horizontal="center" vertical="center" wrapText="1"/>
    </xf>
    <xf numFmtId="3" fontId="76" fillId="14" borderId="23" xfId="1" applyNumberFormat="1" applyFont="1" applyFill="1" applyBorder="1" applyAlignment="1">
      <alignment horizontal="center" vertical="center" wrapText="1"/>
    </xf>
    <xf numFmtId="0" fontId="77" fillId="0" borderId="34" xfId="1" applyFont="1" applyBorder="1" applyAlignment="1">
      <alignment vertical="center" wrapText="1"/>
    </xf>
    <xf numFmtId="3" fontId="58" fillId="16" borderId="34" xfId="1" applyNumberFormat="1" applyFont="1" applyFill="1" applyBorder="1" applyAlignment="1">
      <alignment vertical="center" wrapText="1"/>
    </xf>
    <xf numFmtId="3" fontId="78" fillId="14" borderId="21" xfId="1" applyNumberFormat="1" applyFont="1" applyFill="1" applyBorder="1" applyAlignment="1">
      <alignment horizontal="center" vertical="center"/>
    </xf>
    <xf numFmtId="3" fontId="78" fillId="14" borderId="23" xfId="1" applyNumberFormat="1" applyFont="1" applyFill="1" applyBorder="1" applyAlignment="1">
      <alignment horizontal="center" vertical="center"/>
    </xf>
    <xf numFmtId="4" fontId="61" fillId="0" borderId="34" xfId="1" applyNumberFormat="1" applyFont="1" applyBorder="1" applyAlignment="1">
      <alignment horizontal="center" vertical="center" wrapText="1"/>
    </xf>
    <xf numFmtId="0" fontId="61" fillId="16" borderId="34" xfId="1" applyFont="1" applyFill="1" applyBorder="1" applyAlignment="1">
      <alignment horizontal="center" vertical="center" wrapText="1"/>
    </xf>
    <xf numFmtId="0" fontId="61" fillId="16" borderId="21" xfId="1" applyFont="1" applyFill="1" applyBorder="1" applyAlignment="1">
      <alignment horizontal="center" vertical="center" wrapText="1"/>
    </xf>
    <xf numFmtId="0" fontId="61" fillId="16" borderId="23" xfId="1" applyFont="1" applyFill="1" applyBorder="1" applyAlignment="1">
      <alignment horizontal="center" vertical="center" wrapText="1"/>
    </xf>
    <xf numFmtId="0" fontId="58" fillId="16" borderId="34" xfId="1" applyFont="1" applyFill="1" applyBorder="1" applyAlignment="1">
      <alignment vertical="center" wrapText="1"/>
    </xf>
    <xf numFmtId="3" fontId="79" fillId="0" borderId="34" xfId="1" applyNumberFormat="1" applyFont="1" applyBorder="1" applyAlignment="1">
      <alignment vertical="center" wrapText="1"/>
    </xf>
    <xf numFmtId="3" fontId="80" fillId="0" borderId="21" xfId="1" applyNumberFormat="1" applyFont="1" applyBorder="1" applyAlignment="1">
      <alignment horizontal="center" vertical="center"/>
    </xf>
    <xf numFmtId="3" fontId="80" fillId="0" borderId="23" xfId="1" applyNumberFormat="1" applyFont="1" applyBorder="1" applyAlignment="1">
      <alignment horizontal="center" vertical="center"/>
    </xf>
    <xf numFmtId="3" fontId="53" fillId="0" borderId="0" xfId="1" applyNumberFormat="1" applyFont="1"/>
    <xf numFmtId="3" fontId="72" fillId="0" borderId="22" xfId="1" applyNumberFormat="1" applyFont="1" applyBorder="1" applyAlignment="1">
      <alignment horizontal="center" vertical="center"/>
    </xf>
    <xf numFmtId="3" fontId="72" fillId="0" borderId="23" xfId="1" applyNumberFormat="1" applyFont="1" applyBorder="1" applyAlignment="1">
      <alignment horizontal="center" vertical="center"/>
    </xf>
    <xf numFmtId="3" fontId="57" fillId="0" borderId="29" xfId="1" applyNumberFormat="1" applyFont="1" applyBorder="1" applyAlignment="1">
      <alignment vertical="center"/>
    </xf>
    <xf numFmtId="3" fontId="57" fillId="0" borderId="0" xfId="1" applyNumberFormat="1" applyFont="1" applyAlignment="1">
      <alignment vertical="center" wrapText="1"/>
    </xf>
    <xf numFmtId="3" fontId="57" fillId="0" borderId="17" xfId="1" applyNumberFormat="1" applyFont="1" applyBorder="1" applyAlignment="1">
      <alignment vertical="center" wrapText="1"/>
    </xf>
    <xf numFmtId="3" fontId="57" fillId="14" borderId="29" xfId="1" applyNumberFormat="1" applyFont="1" applyFill="1" applyBorder="1" applyAlignment="1">
      <alignment vertical="center" wrapText="1"/>
    </xf>
    <xf numFmtId="3" fontId="57" fillId="0" borderId="25" xfId="1" applyNumberFormat="1" applyFont="1" applyBorder="1" applyAlignment="1">
      <alignment vertical="center"/>
    </xf>
    <xf numFmtId="3" fontId="57" fillId="0" borderId="39" xfId="1" applyNumberFormat="1" applyFont="1" applyBorder="1" applyAlignment="1">
      <alignment vertical="center"/>
    </xf>
    <xf numFmtId="3" fontId="57" fillId="0" borderId="27" xfId="1" applyNumberFormat="1" applyFont="1" applyBorder="1" applyAlignment="1">
      <alignment vertical="center" wrapText="1"/>
    </xf>
    <xf numFmtId="3" fontId="57" fillId="0" borderId="23" xfId="1" applyNumberFormat="1" applyFont="1" applyBorder="1" applyAlignment="1">
      <alignment vertical="center" wrapText="1"/>
    </xf>
    <xf numFmtId="3" fontId="57" fillId="14" borderId="0" xfId="1" applyNumberFormat="1" applyFont="1" applyFill="1" applyAlignment="1">
      <alignment vertical="top" wrapText="1"/>
    </xf>
    <xf numFmtId="3" fontId="57" fillId="0" borderId="30" xfId="1" applyNumberFormat="1" applyFont="1" applyBorder="1" applyAlignment="1">
      <alignment horizontal="center" vertical="center" wrapText="1"/>
    </xf>
    <xf numFmtId="3" fontId="57" fillId="0" borderId="25" xfId="1" applyNumberFormat="1" applyFont="1" applyBorder="1" applyAlignment="1">
      <alignment vertical="top" wrapText="1"/>
    </xf>
    <xf numFmtId="3" fontId="57" fillId="0" borderId="39" xfId="1" applyNumberFormat="1" applyFont="1" applyBorder="1" applyAlignment="1">
      <alignment vertical="top" wrapText="1"/>
    </xf>
    <xf numFmtId="3" fontId="57" fillId="0" borderId="40" xfId="1" applyNumberFormat="1" applyFont="1" applyBorder="1" applyAlignment="1">
      <alignment vertical="top" wrapText="1"/>
    </xf>
    <xf numFmtId="3" fontId="64" fillId="0" borderId="30" xfId="1" applyNumberFormat="1" applyFont="1" applyBorder="1" applyAlignment="1">
      <alignment horizontal="center" vertical="center" wrapText="1"/>
    </xf>
    <xf numFmtId="3" fontId="57" fillId="14" borderId="0" xfId="1" applyNumberFormat="1" applyFont="1" applyFill="1" applyAlignment="1">
      <alignment vertical="center" wrapText="1"/>
    </xf>
    <xf numFmtId="3" fontId="57" fillId="0" borderId="33" xfId="1" applyNumberFormat="1" applyFont="1" applyBorder="1" applyAlignment="1">
      <alignment horizontal="center" vertical="center" wrapText="1"/>
    </xf>
    <xf numFmtId="3" fontId="57" fillId="14" borderId="17" xfId="1" applyNumberFormat="1" applyFont="1" applyFill="1" applyBorder="1" applyAlignment="1">
      <alignment vertical="center" wrapText="1"/>
    </xf>
    <xf numFmtId="3" fontId="57" fillId="0" borderId="26" xfId="1" applyNumberFormat="1" applyFont="1" applyBorder="1" applyAlignment="1">
      <alignment horizontal="center" vertical="center" wrapText="1"/>
    </xf>
    <xf numFmtId="0" fontId="72" fillId="0" borderId="23" xfId="1" applyFont="1" applyBorder="1" applyAlignment="1">
      <alignment vertical="center" wrapText="1"/>
    </xf>
    <xf numFmtId="0" fontId="73" fillId="0" borderId="34" xfId="1" applyFont="1" applyBorder="1" applyAlignment="1">
      <alignment horizontal="left" vertical="center" wrapText="1" indent="1"/>
    </xf>
    <xf numFmtId="3" fontId="57" fillId="0" borderId="34" xfId="1" applyNumberFormat="1" applyFont="1" applyBorder="1" applyAlignment="1">
      <alignment vertical="center" wrapText="1"/>
    </xf>
    <xf numFmtId="0" fontId="73" fillId="0" borderId="34" xfId="1" applyFont="1" applyBorder="1" applyAlignment="1">
      <alignment horizontal="left" vertical="center" wrapText="1" indent="5"/>
    </xf>
    <xf numFmtId="0" fontId="73" fillId="0" borderId="34" xfId="1" applyFont="1" applyBorder="1" applyAlignment="1">
      <alignment horizontal="left" vertical="center" wrapText="1" indent="10"/>
    </xf>
    <xf numFmtId="3" fontId="57" fillId="10" borderId="34" xfId="1" applyNumberFormat="1" applyFont="1" applyFill="1" applyBorder="1" applyAlignment="1">
      <alignment vertical="center" wrapText="1"/>
    </xf>
    <xf numFmtId="3" fontId="72" fillId="10" borderId="34" xfId="1" applyNumberFormat="1" applyFont="1" applyFill="1" applyBorder="1" applyAlignment="1">
      <alignment vertical="center"/>
    </xf>
    <xf numFmtId="3" fontId="73" fillId="0" borderId="34" xfId="1" applyNumberFormat="1" applyFont="1" applyBorder="1" applyAlignment="1">
      <alignment horizontal="left" vertical="center" wrapText="1" indent="1"/>
    </xf>
    <xf numFmtId="3" fontId="72" fillId="0" borderId="34" xfId="1" applyNumberFormat="1" applyFont="1" applyBorder="1" applyAlignment="1">
      <alignment horizontal="center" vertical="center" wrapText="1"/>
    </xf>
    <xf numFmtId="3" fontId="72" fillId="0" borderId="34" xfId="1" applyNumberFormat="1" applyFont="1" applyBorder="1" applyAlignment="1">
      <alignment vertical="center"/>
    </xf>
    <xf numFmtId="0" fontId="57" fillId="14" borderId="29" xfId="1" applyFont="1" applyFill="1" applyBorder="1" applyAlignment="1">
      <alignment horizontal="center" vertical="center" wrapText="1"/>
    </xf>
    <xf numFmtId="0" fontId="53" fillId="14" borderId="45" xfId="1" applyFont="1" applyFill="1" applyBorder="1" applyAlignment="1">
      <alignment vertical="center" wrapText="1"/>
    </xf>
    <xf numFmtId="0" fontId="57" fillId="14" borderId="44" xfId="1" applyFont="1" applyFill="1" applyBorder="1" applyAlignment="1">
      <alignment horizontal="center" vertical="center" wrapText="1"/>
    </xf>
    <xf numFmtId="0" fontId="53" fillId="14" borderId="33" xfId="1" applyFont="1" applyFill="1" applyBorder="1" applyAlignment="1">
      <alignment vertical="center" wrapText="1"/>
    </xf>
    <xf numFmtId="0" fontId="53" fillId="14" borderId="43" xfId="1" applyFont="1" applyFill="1" applyBorder="1" applyAlignment="1">
      <alignment vertical="center" wrapText="1"/>
    </xf>
    <xf numFmtId="0" fontId="57" fillId="0" borderId="46" xfId="1" applyFont="1" applyBorder="1" applyAlignment="1">
      <alignment horizontal="center" vertical="center" wrapText="1"/>
    </xf>
    <xf numFmtId="49" fontId="82" fillId="9" borderId="33" xfId="1" applyNumberFormat="1" applyFont="1" applyFill="1" applyBorder="1" applyAlignment="1">
      <alignment horizontal="center" vertical="center" wrapText="1"/>
    </xf>
    <xf numFmtId="0" fontId="58" fillId="0" borderId="21" xfId="1" applyFont="1" applyBorder="1" applyAlignment="1">
      <alignment horizontal="right" vertical="center" wrapText="1"/>
    </xf>
    <xf numFmtId="0" fontId="58" fillId="0" borderId="23" xfId="1" applyFont="1" applyBorder="1" applyAlignment="1">
      <alignment horizontal="right" vertical="center" wrapText="1"/>
    </xf>
    <xf numFmtId="49" fontId="83" fillId="9" borderId="33" xfId="1" applyNumberFormat="1" applyFont="1" applyFill="1" applyBorder="1" applyAlignment="1">
      <alignment horizontal="center" vertical="center" wrapText="1"/>
    </xf>
    <xf numFmtId="0" fontId="84" fillId="0" borderId="0" xfId="1" applyFont="1" applyAlignment="1">
      <alignment vertical="center"/>
    </xf>
    <xf numFmtId="0" fontId="1" fillId="0" borderId="0" xfId="1" applyAlignment="1">
      <alignment vertical="center" wrapText="1"/>
    </xf>
    <xf numFmtId="0" fontId="85" fillId="0" borderId="0" xfId="1" applyFont="1" applyAlignment="1">
      <alignment vertical="center" wrapText="1"/>
    </xf>
    <xf numFmtId="0" fontId="86" fillId="0" borderId="0" xfId="1" applyFont="1" applyAlignment="1">
      <alignment horizontal="left"/>
    </xf>
    <xf numFmtId="0" fontId="87" fillId="0" borderId="0" xfId="1" applyFont="1"/>
    <xf numFmtId="0" fontId="84" fillId="0" borderId="0" xfId="1" applyFont="1" applyAlignment="1">
      <alignment vertical="center" wrapText="1"/>
    </xf>
    <xf numFmtId="0" fontId="88" fillId="14" borderId="14" xfId="1" applyFont="1" applyFill="1" applyBorder="1" applyAlignment="1">
      <alignment horizontal="center" vertical="center" wrapText="1"/>
    </xf>
    <xf numFmtId="0" fontId="88" fillId="14" borderId="5" xfId="1" applyFont="1" applyFill="1" applyBorder="1" applyAlignment="1">
      <alignment horizontal="center" vertical="center" wrapText="1"/>
    </xf>
    <xf numFmtId="0" fontId="88" fillId="14" borderId="12" xfId="1" applyFont="1" applyFill="1" applyBorder="1" applyAlignment="1">
      <alignment vertical="center" wrapText="1"/>
    </xf>
    <xf numFmtId="0" fontId="88" fillId="14" borderId="13" xfId="1" applyFont="1" applyFill="1" applyBorder="1" applyAlignment="1">
      <alignment vertical="center" wrapText="1"/>
    </xf>
    <xf numFmtId="0" fontId="88" fillId="14" borderId="15" xfId="1" applyFont="1" applyFill="1" applyBorder="1" applyAlignment="1">
      <alignment horizontal="center" vertical="center" wrapText="1"/>
    </xf>
    <xf numFmtId="0" fontId="88" fillId="14" borderId="1" xfId="1" applyFont="1" applyFill="1" applyBorder="1" applyAlignment="1">
      <alignment horizontal="center" vertical="center" wrapText="1"/>
    </xf>
    <xf numFmtId="0" fontId="88" fillId="14" borderId="13" xfId="1" applyFont="1" applyFill="1" applyBorder="1" applyAlignment="1">
      <alignment horizontal="center" vertical="center" wrapText="1"/>
    </xf>
    <xf numFmtId="0" fontId="88" fillId="14" borderId="16" xfId="1" applyFont="1" applyFill="1" applyBorder="1" applyAlignment="1">
      <alignment horizontal="center" vertical="center" wrapText="1"/>
    </xf>
    <xf numFmtId="0" fontId="88" fillId="14" borderId="9" xfId="1" applyFont="1" applyFill="1" applyBorder="1" applyAlignment="1">
      <alignment horizontal="center" vertical="center" wrapText="1"/>
    </xf>
    <xf numFmtId="0" fontId="84" fillId="0" borderId="3" xfId="1" applyFont="1" applyBorder="1" applyAlignment="1">
      <alignment horizontal="center" vertical="center" wrapText="1"/>
    </xf>
    <xf numFmtId="0" fontId="84" fillId="0" borderId="2" xfId="1" applyFont="1" applyBorder="1" applyAlignment="1">
      <alignment horizontal="center" vertical="center" wrapText="1"/>
    </xf>
    <xf numFmtId="0" fontId="84" fillId="0" borderId="3" xfId="1" applyFont="1" applyBorder="1" applyAlignment="1">
      <alignment vertical="center" wrapText="1"/>
    </xf>
    <xf numFmtId="3" fontId="89" fillId="0" borderId="3" xfId="1" applyNumberFormat="1" applyFont="1" applyBorder="1" applyAlignment="1">
      <alignment horizontal="center" vertical="center" wrapText="1"/>
    </xf>
    <xf numFmtId="3" fontId="89" fillId="0" borderId="14" xfId="1" applyNumberFormat="1" applyFont="1" applyBorder="1" applyAlignment="1">
      <alignment horizontal="center" vertical="center" wrapText="1"/>
    </xf>
    <xf numFmtId="3" fontId="89" fillId="18" borderId="3" xfId="1" applyNumberFormat="1" applyFont="1" applyFill="1" applyBorder="1" applyAlignment="1">
      <alignment horizontal="center" vertical="center" wrapText="1"/>
    </xf>
    <xf numFmtId="3" fontId="39" fillId="0" borderId="3" xfId="1" applyNumberFormat="1" applyFont="1" applyBorder="1" applyAlignment="1">
      <alignment horizontal="center" vertical="center" wrapText="1"/>
    </xf>
    <xf numFmtId="0" fontId="90" fillId="0" borderId="3" xfId="1" applyFont="1" applyBorder="1" applyAlignment="1">
      <alignment vertical="center" wrapText="1"/>
    </xf>
    <xf numFmtId="3" fontId="89" fillId="0" borderId="2" xfId="1" applyNumberFormat="1" applyFont="1" applyBorder="1" applyAlignment="1">
      <alignment horizontal="center" vertical="center" wrapText="1"/>
    </xf>
    <xf numFmtId="3" fontId="89" fillId="0" borderId="5" xfId="1" applyNumberFormat="1" applyFont="1" applyBorder="1" applyAlignment="1">
      <alignment horizontal="center" vertical="center" wrapText="1"/>
    </xf>
    <xf numFmtId="0" fontId="91" fillId="0" borderId="3" xfId="1" applyFont="1" applyBorder="1" applyAlignment="1">
      <alignment horizontal="center" vertical="center" wrapText="1"/>
    </xf>
    <xf numFmtId="0" fontId="1" fillId="0" borderId="0" xfId="1" applyAlignment="1">
      <alignment horizontal="center" vertical="center" wrapText="1"/>
    </xf>
    <xf numFmtId="0" fontId="12" fillId="0" borderId="3"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2"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13" xfId="1" applyFont="1" applyBorder="1" applyAlignment="1">
      <alignment horizontal="center" vertical="center" wrapText="1"/>
    </xf>
    <xf numFmtId="0" fontId="12" fillId="0" borderId="0" xfId="1" applyFont="1" applyAlignment="1">
      <alignment vertical="center" wrapText="1"/>
    </xf>
    <xf numFmtId="0" fontId="12" fillId="0" borderId="13" xfId="1" applyFont="1" applyBorder="1" applyAlignment="1">
      <alignment horizontal="center" vertical="center" wrapText="1"/>
    </xf>
    <xf numFmtId="0" fontId="12" fillId="0" borderId="3" xfId="1" applyFont="1" applyBorder="1" applyAlignment="1">
      <alignment horizontal="center" vertical="center" wrapText="1"/>
    </xf>
    <xf numFmtId="0" fontId="1" fillId="0" borderId="13" xfId="1" applyBorder="1" applyAlignment="1">
      <alignment horizontal="center" vertical="center"/>
    </xf>
    <xf numFmtId="0" fontId="68" fillId="0" borderId="3" xfId="1" applyFont="1" applyBorder="1" applyAlignment="1">
      <alignment horizontal="center" vertical="center" wrapText="1"/>
    </xf>
    <xf numFmtId="9" fontId="1" fillId="0" borderId="3" xfId="4" applyFont="1" applyBorder="1" applyAlignment="1">
      <alignment wrapText="1"/>
    </xf>
    <xf numFmtId="0" fontId="16" fillId="0" borderId="3" xfId="1" applyFont="1" applyBorder="1" applyAlignment="1">
      <alignment horizontal="left" vertical="center" wrapText="1"/>
    </xf>
    <xf numFmtId="0" fontId="92" fillId="0" borderId="3" xfId="1" applyFont="1" applyBorder="1" applyAlignment="1">
      <alignment horizontal="center" vertical="center" wrapText="1"/>
    </xf>
    <xf numFmtId="0" fontId="92" fillId="0" borderId="3" xfId="1" applyFont="1" applyBorder="1" applyAlignment="1">
      <alignment vertical="center" wrapText="1"/>
    </xf>
    <xf numFmtId="0" fontId="12" fillId="0" borderId="12" xfId="1" applyFont="1" applyBorder="1" applyAlignment="1">
      <alignment horizontal="center" vertical="center" wrapText="1"/>
    </xf>
    <xf numFmtId="9" fontId="17" fillId="0" borderId="3" xfId="1" applyNumberFormat="1" applyFont="1" applyBorder="1" applyAlignment="1">
      <alignment horizontal="center" vertical="center" wrapText="1"/>
    </xf>
    <xf numFmtId="9" fontId="12" fillId="0" borderId="13" xfId="1" applyNumberFormat="1" applyFont="1" applyBorder="1" applyAlignment="1">
      <alignment horizontal="center" vertical="center" wrapText="1"/>
    </xf>
    <xf numFmtId="9" fontId="12" fillId="0" borderId="3" xfId="1" applyNumberFormat="1" applyFont="1" applyBorder="1" applyAlignment="1">
      <alignment horizontal="center" vertical="center" wrapText="1"/>
    </xf>
    <xf numFmtId="9" fontId="17" fillId="0" borderId="3" xfId="1" applyNumberFormat="1" applyFont="1" applyBorder="1" applyAlignment="1">
      <alignment horizontal="center" vertical="center" wrapText="1"/>
    </xf>
    <xf numFmtId="0" fontId="16" fillId="0" borderId="13" xfId="1" applyFont="1" applyBorder="1" applyAlignment="1">
      <alignment horizontal="center" vertical="center"/>
    </xf>
    <xf numFmtId="3" fontId="40" fillId="0" borderId="3" xfId="1" applyNumberFormat="1" applyFont="1" applyBorder="1" applyAlignment="1">
      <alignment wrapText="1"/>
    </xf>
    <xf numFmtId="0" fontId="93" fillId="0" borderId="0" xfId="1" applyFont="1" applyAlignment="1">
      <alignment vertical="center"/>
    </xf>
    <xf numFmtId="0" fontId="94" fillId="0" borderId="0" xfId="1" applyFont="1"/>
    <xf numFmtId="0" fontId="94" fillId="0" borderId="0" xfId="1" applyFont="1" applyAlignment="1">
      <alignment vertical="center" wrapText="1"/>
    </xf>
    <xf numFmtId="0" fontId="95" fillId="0" borderId="0" xfId="1" applyFont="1"/>
    <xf numFmtId="0" fontId="94" fillId="0" borderId="3" xfId="1" applyFont="1" applyBorder="1" applyAlignment="1">
      <alignment horizontal="center" vertical="center" wrapText="1"/>
    </xf>
    <xf numFmtId="0" fontId="94" fillId="0" borderId="0" xfId="1" applyFont="1" applyAlignment="1">
      <alignment vertical="center" wrapText="1"/>
    </xf>
    <xf numFmtId="0" fontId="6" fillId="0" borderId="3" xfId="1" applyFont="1" applyBorder="1" applyAlignment="1">
      <alignment horizontal="center" vertical="center" wrapText="1"/>
    </xf>
    <xf numFmtId="0" fontId="94" fillId="0" borderId="3" xfId="1" applyFont="1" applyBorder="1" applyAlignment="1">
      <alignment horizontal="center" vertical="center" wrapText="1"/>
    </xf>
    <xf numFmtId="0" fontId="94" fillId="0" borderId="3" xfId="1" applyFont="1" applyBorder="1" applyAlignment="1">
      <alignment vertical="center" wrapText="1"/>
    </xf>
    <xf numFmtId="0" fontId="6" fillId="0" borderId="3" xfId="1" applyFont="1" applyBorder="1" applyAlignment="1">
      <alignment vertical="center" wrapText="1"/>
    </xf>
    <xf numFmtId="3" fontId="18" fillId="19" borderId="3" xfId="1" applyNumberFormat="1" applyFont="1" applyFill="1" applyBorder="1" applyAlignment="1">
      <alignment vertical="center" wrapText="1"/>
    </xf>
    <xf numFmtId="0" fontId="6" fillId="0" borderId="3" xfId="1" applyFont="1" applyBorder="1" applyAlignment="1">
      <alignment horizontal="right" vertical="center" wrapText="1"/>
    </xf>
    <xf numFmtId="0" fontId="96" fillId="0" borderId="3" xfId="1" applyFont="1" applyBorder="1" applyAlignment="1">
      <alignment vertical="center" wrapText="1"/>
    </xf>
    <xf numFmtId="0" fontId="9" fillId="0" borderId="3" xfId="1" applyFont="1" applyBorder="1" applyAlignment="1">
      <alignment vertical="center" wrapText="1"/>
    </xf>
    <xf numFmtId="0" fontId="93" fillId="0" borderId="0" xfId="1" applyFont="1"/>
    <xf numFmtId="0" fontId="70" fillId="0" borderId="0" xfId="1" applyFont="1" applyAlignment="1">
      <alignment horizontal="center" vertical="center"/>
    </xf>
    <xf numFmtId="0" fontId="94" fillId="0" borderId="8" xfId="1" applyFont="1" applyBorder="1" applyAlignment="1">
      <alignment horizontal="center" vertical="center" wrapText="1"/>
    </xf>
    <xf numFmtId="0" fontId="94" fillId="0" borderId="3" xfId="1" applyFont="1" applyBorder="1" applyAlignment="1">
      <alignment horizontal="center" vertical="center"/>
    </xf>
    <xf numFmtId="0" fontId="6" fillId="0" borderId="9" xfId="1" applyFont="1" applyBorder="1" applyAlignment="1">
      <alignment vertical="center" wrapText="1"/>
    </xf>
    <xf numFmtId="0" fontId="6" fillId="0" borderId="3" xfId="1" applyFont="1" applyBorder="1" applyAlignment="1">
      <alignment horizontal="center" vertical="center" wrapText="1"/>
    </xf>
    <xf numFmtId="0" fontId="94" fillId="0" borderId="11" xfId="1" applyFont="1" applyBorder="1" applyAlignment="1">
      <alignment horizontal="center" vertical="center" wrapText="1"/>
    </xf>
    <xf numFmtId="9" fontId="94" fillId="0" borderId="3" xfId="1" applyNumberFormat="1" applyFont="1" applyBorder="1" applyAlignment="1">
      <alignment horizontal="center" vertical="center" wrapText="1"/>
    </xf>
    <xf numFmtId="0" fontId="94" fillId="0" borderId="3" xfId="1" applyFont="1" applyBorder="1" applyAlignment="1">
      <alignment vertical="center"/>
    </xf>
    <xf numFmtId="0" fontId="9" fillId="0" borderId="3" xfId="1" applyFont="1" applyBorder="1" applyAlignment="1">
      <alignment vertical="center"/>
    </xf>
    <xf numFmtId="9" fontId="1" fillId="0" borderId="0" xfId="4" applyFont="1"/>
    <xf numFmtId="0" fontId="95" fillId="0" borderId="0" xfId="1" applyFont="1" applyAlignment="1">
      <alignment vertical="center"/>
    </xf>
    <xf numFmtId="0" fontId="94" fillId="0" borderId="0" xfId="1" applyFont="1" applyAlignment="1">
      <alignment vertical="center"/>
    </xf>
    <xf numFmtId="0" fontId="94" fillId="0" borderId="3" xfId="1" applyFont="1" applyBorder="1" applyAlignment="1">
      <alignment horizontal="center" vertical="center"/>
    </xf>
    <xf numFmtId="0" fontId="94" fillId="0" borderId="3" xfId="1" applyFont="1" applyBorder="1" applyAlignment="1">
      <alignment wrapText="1"/>
    </xf>
    <xf numFmtId="0" fontId="97" fillId="0" borderId="3" xfId="1" applyFont="1" applyBorder="1" applyAlignment="1">
      <alignment vertical="center" wrapText="1"/>
    </xf>
    <xf numFmtId="0" fontId="97" fillId="0" borderId="3" xfId="1" applyFont="1" applyBorder="1" applyAlignment="1">
      <alignment horizontal="center" vertical="center" wrapText="1"/>
    </xf>
    <xf numFmtId="0" fontId="98" fillId="0" borderId="3" xfId="1" applyFont="1" applyBorder="1" applyAlignment="1">
      <alignment horizontal="justify" vertical="center" wrapText="1"/>
    </xf>
    <xf numFmtId="0" fontId="97" fillId="6" borderId="3" xfId="1" applyFont="1" applyFill="1" applyBorder="1" applyAlignment="1">
      <alignment vertical="center"/>
    </xf>
    <xf numFmtId="0" fontId="97" fillId="0" borderId="0" xfId="1" applyFont="1" applyAlignment="1">
      <alignment horizontal="left" vertical="top" wrapText="1"/>
    </xf>
    <xf numFmtId="0" fontId="94" fillId="0" borderId="3" xfId="1" applyFont="1" applyBorder="1" applyAlignment="1">
      <alignment horizontal="center" wrapText="1"/>
    </xf>
    <xf numFmtId="0" fontId="97" fillId="0" borderId="3" xfId="1" applyFont="1" applyBorder="1" applyAlignment="1">
      <alignment horizontal="left" vertical="center" wrapText="1" indent="3"/>
    </xf>
    <xf numFmtId="0" fontId="98" fillId="0" borderId="3" xfId="1" applyFont="1" applyBorder="1" applyAlignment="1">
      <alignment vertical="center" wrapText="1"/>
    </xf>
    <xf numFmtId="0" fontId="97" fillId="0" borderId="3" xfId="1" applyFont="1" applyBorder="1" applyAlignment="1">
      <alignment horizontal="left" vertical="center" wrapText="1" indent="2"/>
    </xf>
    <xf numFmtId="0" fontId="1" fillId="0" borderId="0" xfId="1" applyAlignment="1">
      <alignment horizontal="center" vertical="center"/>
    </xf>
    <xf numFmtId="0" fontId="12" fillId="0" borderId="0" xfId="1" applyFont="1" applyAlignment="1">
      <alignment horizontal="center"/>
    </xf>
    <xf numFmtId="0" fontId="12" fillId="0" borderId="14" xfId="1" applyFont="1" applyBorder="1" applyAlignment="1">
      <alignment horizontal="center" vertical="center" wrapText="1"/>
    </xf>
    <xf numFmtId="0" fontId="1" fillId="0" borderId="2" xfId="1" applyBorder="1" applyAlignment="1">
      <alignment horizontal="left" vertical="center" wrapText="1"/>
    </xf>
    <xf numFmtId="0" fontId="1" fillId="0" borderId="12" xfId="1" applyBorder="1" applyAlignment="1">
      <alignment horizontal="left" vertical="center" wrapText="1"/>
    </xf>
    <xf numFmtId="0" fontId="1" fillId="0" borderId="13" xfId="1" applyBorder="1" applyAlignment="1">
      <alignment horizontal="left" vertical="center" wrapText="1"/>
    </xf>
    <xf numFmtId="0" fontId="1" fillId="0" borderId="0" xfId="1" applyAlignment="1">
      <alignment wrapText="1"/>
    </xf>
    <xf numFmtId="0" fontId="12" fillId="0" borderId="15" xfId="1" applyFont="1" applyBorder="1" applyAlignment="1">
      <alignment horizontal="center" vertical="center" wrapText="1"/>
    </xf>
    <xf numFmtId="0" fontId="1" fillId="0" borderId="5" xfId="1" applyBorder="1" applyAlignment="1">
      <alignment horizontal="left" vertical="center" wrapText="1"/>
    </xf>
    <xf numFmtId="0" fontId="1" fillId="0" borderId="6" xfId="1" applyBorder="1" applyAlignment="1">
      <alignment horizontal="left" vertical="center" wrapText="1"/>
    </xf>
    <xf numFmtId="0" fontId="1" fillId="0" borderId="7" xfId="1" applyBorder="1" applyAlignment="1">
      <alignment horizontal="left" vertical="center" wrapText="1"/>
    </xf>
    <xf numFmtId="0" fontId="12" fillId="0" borderId="16" xfId="1" applyFont="1" applyBorder="1" applyAlignment="1">
      <alignment horizontal="center" vertical="center" wrapText="1"/>
    </xf>
    <xf numFmtId="0" fontId="12" fillId="0" borderId="0" xfId="1" applyFont="1" applyAlignment="1">
      <alignment horizontal="center" vertical="center" wrapText="1"/>
    </xf>
    <xf numFmtId="0" fontId="32" fillId="0" borderId="0" xfId="1" applyFont="1" applyAlignment="1">
      <alignment horizontal="left" vertical="center"/>
    </xf>
    <xf numFmtId="0" fontId="1" fillId="0" borderId="0" xfId="1" applyAlignment="1">
      <alignment horizontal="left" vertical="center"/>
    </xf>
    <xf numFmtId="0" fontId="99" fillId="0" borderId="0" xfId="1" applyFont="1" applyAlignment="1">
      <alignment horizontal="left" vertical="center"/>
    </xf>
    <xf numFmtId="0" fontId="16" fillId="0" borderId="3" xfId="18" applyFont="1" applyBorder="1" applyAlignment="1">
      <alignment horizontal="center" vertical="center" wrapText="1"/>
    </xf>
    <xf numFmtId="49" fontId="16" fillId="0" borderId="3" xfId="18" applyNumberFormat="1" applyFont="1" applyBorder="1" applyAlignment="1">
      <alignment horizontal="center" vertical="center" wrapText="1"/>
    </xf>
    <xf numFmtId="49" fontId="16" fillId="0" borderId="3" xfId="18" quotePrefix="1" applyNumberFormat="1" applyFont="1" applyBorder="1" applyAlignment="1">
      <alignment horizontal="center" vertical="center" wrapText="1"/>
    </xf>
    <xf numFmtId="0" fontId="16" fillId="0" borderId="3" xfId="18" applyFont="1" applyBorder="1" applyAlignment="1">
      <alignment horizontal="center" vertical="center" wrapText="1"/>
    </xf>
    <xf numFmtId="0" fontId="1" fillId="0" borderId="3" xfId="1" applyBorder="1" applyAlignment="1">
      <alignment horizontal="center" vertical="center" wrapText="1"/>
    </xf>
    <xf numFmtId="0" fontId="16" fillId="0" borderId="3" xfId="18" applyFont="1" applyBorder="1" applyAlignment="1">
      <alignment horizontal="left" vertical="center" wrapText="1"/>
    </xf>
    <xf numFmtId="0" fontId="16" fillId="0" borderId="3" xfId="18" applyFont="1" applyBorder="1" applyAlignment="1">
      <alignment vertical="center" wrapText="1"/>
    </xf>
    <xf numFmtId="0" fontId="100" fillId="0" borderId="3" xfId="18" applyFont="1" applyBorder="1" applyAlignment="1">
      <alignment horizontal="left" vertical="center" wrapText="1" indent="2"/>
    </xf>
    <xf numFmtId="0" fontId="16" fillId="7" borderId="3" xfId="18" applyFont="1" applyFill="1" applyBorder="1" applyAlignment="1">
      <alignment horizontal="center" vertical="center" wrapText="1"/>
    </xf>
    <xf numFmtId="0" fontId="16" fillId="7" borderId="3" xfId="18" applyFont="1" applyFill="1" applyBorder="1" applyAlignment="1">
      <alignment wrapText="1"/>
    </xf>
    <xf numFmtId="0" fontId="101" fillId="0" borderId="3" xfId="18" applyFont="1" applyBorder="1"/>
    <xf numFmtId="0" fontId="16" fillId="0" borderId="3" xfId="18" applyFont="1" applyBorder="1"/>
    <xf numFmtId="0" fontId="16" fillId="7" borderId="3" xfId="18" applyFont="1" applyFill="1" applyBorder="1"/>
    <xf numFmtId="0" fontId="16" fillId="0" borderId="3" xfId="18" quotePrefix="1" applyFont="1" applyBorder="1" applyAlignment="1">
      <alignment horizontal="center" vertical="center" wrapText="1"/>
    </xf>
    <xf numFmtId="0" fontId="17" fillId="0" borderId="0" xfId="1" applyFont="1" applyAlignment="1">
      <alignment horizontal="left"/>
    </xf>
    <xf numFmtId="0" fontId="16" fillId="0" borderId="0" xfId="1" applyFont="1" applyAlignment="1">
      <alignment horizontal="left"/>
    </xf>
    <xf numFmtId="0" fontId="6" fillId="0" borderId="0" xfId="8">
      <alignment vertical="center"/>
    </xf>
    <xf numFmtId="0" fontId="45" fillId="0" borderId="0" xfId="7" applyFont="1" applyFill="1" applyBorder="1" applyAlignment="1">
      <alignment horizontal="left" vertical="center" indent="1"/>
    </xf>
    <xf numFmtId="0" fontId="5" fillId="0" borderId="0" xfId="5" applyFill="1" applyBorder="1" applyAlignment="1">
      <alignment vertical="center"/>
    </xf>
    <xf numFmtId="0" fontId="18" fillId="0" borderId="0" xfId="6" applyFont="1">
      <alignment vertical="center"/>
    </xf>
    <xf numFmtId="0" fontId="102" fillId="0" borderId="0" xfId="7" applyFont="1" applyFill="1" applyBorder="1" applyAlignment="1">
      <alignment vertical="center" wrapText="1"/>
    </xf>
    <xf numFmtId="0" fontId="19" fillId="0" borderId="3" xfId="12" applyFont="1" applyFill="1" applyBorder="1" applyAlignment="1">
      <alignment horizontal="center" vertical="center" wrapText="1"/>
    </xf>
    <xf numFmtId="0" fontId="19" fillId="0" borderId="3" xfId="12" applyFont="1" applyFill="1" applyBorder="1" applyAlignment="1">
      <alignment vertical="center" wrapText="1"/>
    </xf>
    <xf numFmtId="0" fontId="9" fillId="0" borderId="0" xfId="12" applyFont="1" applyFill="1" applyBorder="1" applyAlignment="1">
      <alignment horizontal="center" vertical="center" wrapText="1"/>
    </xf>
    <xf numFmtId="0" fontId="16" fillId="0" borderId="3" xfId="6" quotePrefix="1" applyFont="1" applyBorder="1" applyAlignment="1">
      <alignment horizontal="center" vertical="center"/>
    </xf>
    <xf numFmtId="0" fontId="28" fillId="0" borderId="0" xfId="6" quotePrefix="1" applyFont="1" applyAlignment="1">
      <alignment horizontal="center" vertical="center"/>
    </xf>
    <xf numFmtId="0" fontId="17" fillId="0" borderId="3" xfId="6" quotePrefix="1" applyFont="1" applyBorder="1" applyAlignment="1">
      <alignment horizontal="center" vertical="center"/>
    </xf>
    <xf numFmtId="0" fontId="17" fillId="0" borderId="3" xfId="6" applyFont="1" applyBorder="1" applyAlignment="1">
      <alignment horizontal="left" vertical="center" wrapText="1" indent="1"/>
    </xf>
    <xf numFmtId="3" fontId="33" fillId="0" borderId="3" xfId="9" applyFont="1" applyFill="1" applyAlignment="1">
      <alignment horizontal="center" vertical="center"/>
      <protection locked="0"/>
    </xf>
    <xf numFmtId="3" fontId="104" fillId="0" borderId="0" xfId="9" applyFont="1" applyFill="1" applyBorder="1" applyAlignment="1">
      <alignment horizontal="center" vertical="center"/>
      <protection locked="0"/>
    </xf>
    <xf numFmtId="0" fontId="28" fillId="0" borderId="6" xfId="6" quotePrefix="1" applyFont="1" applyBorder="1" applyAlignment="1">
      <alignment horizontal="center" vertical="center"/>
    </xf>
    <xf numFmtId="0" fontId="6" fillId="0" borderId="0" xfId="8" applyAlignment="1">
      <alignment vertical="center" wrapText="1"/>
    </xf>
    <xf numFmtId="0" fontId="105" fillId="0" borderId="0" xfId="8" applyFont="1" applyAlignment="1">
      <alignment vertical="top"/>
    </xf>
    <xf numFmtId="0" fontId="106" fillId="0" borderId="0" xfId="1" applyFont="1" applyAlignment="1">
      <alignment vertical="top"/>
    </xf>
    <xf numFmtId="0" fontId="6" fillId="0" borderId="0" xfId="8" applyAlignment="1">
      <alignment vertical="top" wrapText="1"/>
    </xf>
    <xf numFmtId="0" fontId="45" fillId="0" borderId="0" xfId="7" applyFont="1" applyFill="1" applyBorder="1" applyAlignment="1">
      <alignment horizontal="left" vertical="center"/>
    </xf>
    <xf numFmtId="0" fontId="7" fillId="0" borderId="0" xfId="7" applyFill="1" applyBorder="1" applyAlignment="1">
      <alignment vertical="center"/>
    </xf>
    <xf numFmtId="0" fontId="7" fillId="0" borderId="0" xfId="7" applyFill="1" applyBorder="1" applyAlignment="1">
      <alignment horizontal="left" vertical="center"/>
    </xf>
    <xf numFmtId="0" fontId="17" fillId="0" borderId="0" xfId="7" applyFont="1" applyFill="1" applyBorder="1" applyAlignment="1">
      <alignment vertical="center"/>
    </xf>
    <xf numFmtId="0" fontId="17" fillId="0" borderId="5" xfId="6" applyFont="1" applyBorder="1" applyAlignment="1">
      <alignment horizontal="center" vertical="center" wrapText="1"/>
    </xf>
    <xf numFmtId="0" fontId="17" fillId="0" borderId="7" xfId="6" applyFont="1" applyBorder="1" applyAlignment="1">
      <alignment horizontal="center" vertical="center" wrapText="1"/>
    </xf>
    <xf numFmtId="0" fontId="12" fillId="0" borderId="5" xfId="6" applyFont="1" applyBorder="1" applyAlignment="1">
      <alignment horizontal="center" vertical="center" wrapText="1"/>
    </xf>
    <xf numFmtId="0" fontId="12" fillId="0" borderId="7" xfId="6" applyFont="1" applyBorder="1" applyAlignment="1">
      <alignment horizontal="center" vertical="center" wrapText="1"/>
    </xf>
    <xf numFmtId="0" fontId="16" fillId="0" borderId="0" xfId="8" applyFont="1">
      <alignment vertical="center"/>
    </xf>
    <xf numFmtId="0" fontId="17" fillId="14" borderId="16" xfId="6" applyFont="1" applyFill="1" applyBorder="1" applyAlignment="1">
      <alignment horizontal="center" vertical="center" wrapText="1"/>
    </xf>
    <xf numFmtId="0" fontId="17" fillId="0" borderId="3" xfId="12" applyFont="1" applyFill="1" applyBorder="1" applyAlignment="1">
      <alignment horizontal="center" vertical="center" wrapText="1"/>
    </xf>
    <xf numFmtId="0" fontId="17" fillId="14" borderId="11" xfId="6" applyFont="1" applyFill="1" applyBorder="1" applyAlignment="1">
      <alignment horizontal="center" vertical="center" wrapText="1"/>
    </xf>
    <xf numFmtId="0" fontId="16" fillId="0" borderId="0" xfId="6" applyFont="1">
      <alignment vertical="center"/>
    </xf>
    <xf numFmtId="0" fontId="17" fillId="0" borderId="14" xfId="6" applyFont="1" applyBorder="1" applyAlignment="1">
      <alignment horizontal="left" vertical="center" wrapText="1" indent="1"/>
    </xf>
    <xf numFmtId="3" fontId="36" fillId="0" borderId="3" xfId="9" applyFont="1" applyFill="1" applyAlignment="1">
      <alignment horizontal="center" vertical="center"/>
      <protection locked="0"/>
    </xf>
    <xf numFmtId="3" fontId="36" fillId="18" borderId="3" xfId="9" applyFont="1" applyFill="1" applyAlignment="1">
      <alignment horizontal="center" vertical="center"/>
      <protection locked="0"/>
    </xf>
    <xf numFmtId="3" fontId="36" fillId="18" borderId="13" xfId="9" applyFont="1" applyFill="1" applyBorder="1" applyAlignment="1">
      <alignment horizontal="center" vertical="center"/>
      <protection locked="0"/>
    </xf>
    <xf numFmtId="0" fontId="16" fillId="0" borderId="13" xfId="6" applyFont="1" applyBorder="1" applyAlignment="1">
      <alignment horizontal="left" vertical="center" wrapText="1" indent="2"/>
    </xf>
    <xf numFmtId="3" fontId="36" fillId="0" borderId="13" xfId="9" applyFont="1" applyFill="1" applyBorder="1" applyAlignment="1">
      <alignment horizontal="center" vertical="center"/>
      <protection locked="0"/>
    </xf>
    <xf numFmtId="0" fontId="16" fillId="0" borderId="7" xfId="6" applyFont="1" applyBorder="1" applyAlignment="1">
      <alignment horizontal="left" vertical="center" wrapText="1" indent="3"/>
    </xf>
    <xf numFmtId="0" fontId="107" fillId="0" borderId="7" xfId="6" applyFont="1" applyBorder="1" applyAlignment="1">
      <alignment horizontal="left" vertical="center" wrapText="1" indent="3"/>
    </xf>
    <xf numFmtId="3" fontId="108" fillId="18" borderId="3" xfId="9" applyFont="1" applyFill="1" applyAlignment="1">
      <alignment horizontal="center" vertical="center"/>
      <protection locked="0"/>
    </xf>
    <xf numFmtId="3" fontId="108" fillId="18" borderId="13" xfId="9" applyFont="1" applyFill="1" applyBorder="1" applyAlignment="1">
      <alignment horizontal="center" vertical="center"/>
      <protection locked="0"/>
    </xf>
    <xf numFmtId="0" fontId="28" fillId="0" borderId="0" xfId="6" quotePrefix="1" applyFont="1" applyAlignment="1">
      <alignment horizontal="right" vertical="center"/>
    </xf>
    <xf numFmtId="0" fontId="16" fillId="0" borderId="0" xfId="6" quotePrefix="1" applyFont="1" applyAlignment="1">
      <alignment horizontal="right" vertical="center"/>
    </xf>
    <xf numFmtId="0" fontId="16" fillId="0" borderId="0" xfId="6" applyFont="1" applyAlignment="1">
      <alignment horizontal="left" vertical="center" wrapText="1" indent="1"/>
    </xf>
    <xf numFmtId="0" fontId="17" fillId="0" borderId="2" xfId="6" applyFont="1" applyBorder="1" applyAlignment="1">
      <alignment horizontal="center" vertical="center" wrapText="1"/>
    </xf>
    <xf numFmtId="0" fontId="16" fillId="0" borderId="13" xfId="1" applyFont="1" applyBorder="1" applyAlignment="1">
      <alignment horizontal="center" vertical="center" wrapText="1"/>
    </xf>
    <xf numFmtId="0" fontId="17" fillId="0" borderId="1" xfId="6" applyFont="1" applyBorder="1" applyAlignment="1">
      <alignment horizontal="center" vertical="center" wrapText="1"/>
    </xf>
    <xf numFmtId="0" fontId="17" fillId="0" borderId="8" xfId="6" applyFont="1" applyBorder="1" applyAlignment="1">
      <alignment horizontal="center" vertical="center" wrapText="1"/>
    </xf>
    <xf numFmtId="0" fontId="16" fillId="0" borderId="0" xfId="8" applyFont="1" applyAlignment="1">
      <alignment horizontal="left" vertical="center" wrapText="1" indent="1"/>
    </xf>
    <xf numFmtId="0" fontId="16" fillId="0" borderId="16" xfId="8" applyFont="1" applyBorder="1">
      <alignment vertical="center"/>
    </xf>
    <xf numFmtId="0" fontId="17" fillId="0" borderId="16" xfId="12" applyFont="1" applyFill="1" applyBorder="1" applyAlignment="1">
      <alignment horizontal="center" vertical="center" wrapText="1"/>
    </xf>
    <xf numFmtId="0" fontId="17" fillId="0" borderId="5" xfId="6" applyFont="1" applyBorder="1" applyAlignment="1">
      <alignment horizontal="left" vertical="center" wrapText="1" indent="1"/>
    </xf>
    <xf numFmtId="3" fontId="16" fillId="0" borderId="3" xfId="9" applyFont="1" applyFill="1" applyAlignment="1">
      <alignment horizontal="center" vertical="center"/>
      <protection locked="0"/>
    </xf>
    <xf numFmtId="0" fontId="16" fillId="0" borderId="12" xfId="6" applyFont="1" applyBorder="1" applyAlignment="1">
      <alignment horizontal="left" vertical="center" wrapText="1" indent="2"/>
    </xf>
    <xf numFmtId="0" fontId="16" fillId="0" borderId="6" xfId="6" applyFont="1" applyBorder="1" applyAlignment="1">
      <alignment horizontal="left" vertical="center" wrapText="1" indent="3"/>
    </xf>
    <xf numFmtId="0" fontId="107" fillId="0" borderId="6" xfId="6" applyFont="1" applyBorder="1" applyAlignment="1">
      <alignment horizontal="left" vertical="center" wrapText="1" indent="3"/>
    </xf>
    <xf numFmtId="3" fontId="16" fillId="18" borderId="3" xfId="9" applyFont="1" applyFill="1" applyAlignment="1">
      <alignment horizontal="center" vertical="center"/>
      <protection locked="0"/>
    </xf>
    <xf numFmtId="0" fontId="109" fillId="0" borderId="0" xfId="1" applyFont="1" applyAlignment="1">
      <alignment horizontal="left"/>
    </xf>
    <xf numFmtId="0" fontId="17" fillId="20" borderId="3" xfId="1" applyFont="1" applyFill="1" applyBorder="1" applyAlignment="1">
      <alignment horizontal="center" vertical="center" wrapText="1"/>
    </xf>
    <xf numFmtId="0" fontId="16" fillId="7" borderId="3" xfId="1" applyFont="1" applyFill="1" applyBorder="1" applyAlignment="1">
      <alignment horizontal="justify" vertical="center" wrapText="1"/>
    </xf>
    <xf numFmtId="0" fontId="110" fillId="0" borderId="3" xfId="10" applyFont="1" applyBorder="1" applyAlignment="1">
      <alignment horizontal="justify" vertical="top" wrapText="1"/>
    </xf>
    <xf numFmtId="0" fontId="1" fillId="20" borderId="3" xfId="1" applyFill="1" applyBorder="1" applyAlignment="1">
      <alignment horizontal="center" vertical="center" wrapText="1"/>
    </xf>
    <xf numFmtId="0" fontId="16" fillId="0" borderId="14" xfId="1" applyFont="1" applyBorder="1" applyAlignment="1">
      <alignment vertical="center" wrapText="1"/>
    </xf>
    <xf numFmtId="0" fontId="111" fillId="0" borderId="3" xfId="1" applyFont="1" applyBorder="1" applyAlignment="1">
      <alignment vertical="center" wrapText="1"/>
    </xf>
    <xf numFmtId="0" fontId="17" fillId="7" borderId="3" xfId="1" applyFont="1" applyFill="1" applyBorder="1" applyAlignment="1">
      <alignment horizontal="center" vertical="center" wrapText="1"/>
    </xf>
    <xf numFmtId="0" fontId="16" fillId="0" borderId="14" xfId="1" applyFont="1" applyBorder="1" applyAlignment="1">
      <alignment horizontal="justify" vertical="center" wrapText="1"/>
    </xf>
    <xf numFmtId="0" fontId="1" fillId="0" borderId="16" xfId="1" applyBorder="1" applyAlignment="1">
      <alignment horizontal="justify" vertical="center" wrapText="1"/>
    </xf>
    <xf numFmtId="0" fontId="16" fillId="0" borderId="14" xfId="1" applyFont="1" applyBorder="1" applyAlignment="1">
      <alignment horizontal="left" vertical="center" wrapText="1"/>
    </xf>
    <xf numFmtId="0" fontId="110" fillId="0" borderId="3" xfId="1" applyFont="1" applyBorder="1" applyAlignment="1">
      <alignment horizontal="justify" vertical="center" wrapText="1"/>
    </xf>
    <xf numFmtId="0" fontId="16" fillId="0" borderId="0" xfId="1" applyFont="1" applyAlignment="1">
      <alignment vertical="center"/>
    </xf>
    <xf numFmtId="0" fontId="16" fillId="0" borderId="0" xfId="1" applyFont="1" applyAlignment="1">
      <alignment horizontal="center"/>
    </xf>
    <xf numFmtId="0" fontId="16" fillId="20" borderId="3" xfId="1" applyFont="1" applyFill="1" applyBorder="1" applyAlignment="1">
      <alignment horizontal="center" vertical="center"/>
    </xf>
    <xf numFmtId="0" fontId="16" fillId="20" borderId="3" xfId="1" applyFont="1" applyFill="1" applyBorder="1" applyAlignment="1">
      <alignment horizontal="justify" vertical="center" wrapText="1"/>
    </xf>
    <xf numFmtId="0" fontId="16" fillId="0" borderId="3" xfId="1" applyFont="1" applyBorder="1" applyAlignment="1">
      <alignment horizontal="left" vertical="top" wrapText="1"/>
    </xf>
    <xf numFmtId="0" fontId="16" fillId="20" borderId="3" xfId="1" applyFont="1" applyFill="1" applyBorder="1" applyAlignment="1">
      <alignment horizontal="center" vertical="center" wrapText="1"/>
    </xf>
    <xf numFmtId="0" fontId="16" fillId="0" borderId="3" xfId="1" applyFont="1" applyBorder="1" applyAlignment="1">
      <alignment horizontal="left" vertical="center" wrapText="1" indent="3"/>
    </xf>
    <xf numFmtId="0" fontId="16" fillId="0" borderId="3" xfId="1" applyFont="1" applyBorder="1" applyAlignment="1">
      <alignment horizontal="left" vertical="center" wrapText="1" indent="2"/>
    </xf>
    <xf numFmtId="0" fontId="12" fillId="20" borderId="3" xfId="1" applyFont="1" applyFill="1" applyBorder="1" applyAlignment="1">
      <alignment horizontal="center" vertical="center" wrapText="1"/>
    </xf>
    <xf numFmtId="0" fontId="63" fillId="0" borderId="3" xfId="1" applyFont="1" applyBorder="1" applyAlignment="1">
      <alignment horizontal="justify" vertical="center" wrapText="1"/>
    </xf>
    <xf numFmtId="0" fontId="53" fillId="0" borderId="14" xfId="1" applyFont="1" applyBorder="1" applyAlignment="1">
      <alignment horizontal="left" vertical="center" wrapText="1"/>
    </xf>
    <xf numFmtId="0" fontId="53" fillId="0" borderId="15" xfId="1" applyFont="1" applyBorder="1" applyAlignment="1">
      <alignment horizontal="left" vertical="center" wrapText="1"/>
    </xf>
    <xf numFmtId="0" fontId="1" fillId="0" borderId="3" xfId="1" applyBorder="1" applyAlignment="1">
      <alignment horizontal="left" vertical="center" wrapText="1" indent="3"/>
    </xf>
    <xf numFmtId="0" fontId="53" fillId="0" borderId="3" xfId="1" applyFont="1" applyBorder="1" applyAlignment="1">
      <alignment horizontal="left" vertical="center" wrapText="1" indent="4"/>
    </xf>
    <xf numFmtId="0" fontId="53" fillId="0" borderId="16" xfId="1" applyFont="1" applyBorder="1" applyAlignment="1">
      <alignment horizontal="left" vertical="center" wrapText="1"/>
    </xf>
    <xf numFmtId="0" fontId="18" fillId="14" borderId="0" xfId="1" applyFont="1" applyFill="1"/>
    <xf numFmtId="0" fontId="109" fillId="14" borderId="0" xfId="1" applyFont="1" applyFill="1" applyAlignment="1">
      <alignment horizontal="left"/>
    </xf>
    <xf numFmtId="1" fontId="18" fillId="14" borderId="0" xfId="1" applyNumberFormat="1" applyFont="1" applyFill="1"/>
    <xf numFmtId="0" fontId="19" fillId="14" borderId="14" xfId="1" applyFont="1" applyFill="1" applyBorder="1" applyAlignment="1">
      <alignment vertical="center" wrapText="1"/>
    </xf>
    <xf numFmtId="0" fontId="18" fillId="14" borderId="3" xfId="1" applyFont="1" applyFill="1" applyBorder="1" applyAlignment="1">
      <alignment horizontal="center"/>
    </xf>
    <xf numFmtId="1" fontId="18" fillId="14" borderId="3" xfId="1" applyNumberFormat="1" applyFont="1" applyFill="1" applyBorder="1" applyAlignment="1">
      <alignment horizontal="center"/>
    </xf>
    <xf numFmtId="0" fontId="19" fillId="14" borderId="15" xfId="1" applyFont="1" applyFill="1" applyBorder="1" applyAlignment="1">
      <alignment vertical="center" wrapText="1"/>
    </xf>
    <xf numFmtId="0" fontId="19" fillId="14" borderId="5" xfId="1" applyFont="1" applyFill="1" applyBorder="1" applyAlignment="1">
      <alignment horizontal="center" vertical="center" wrapText="1"/>
    </xf>
    <xf numFmtId="0" fontId="19" fillId="14" borderId="6" xfId="1" applyFont="1" applyFill="1" applyBorder="1" applyAlignment="1">
      <alignment horizontal="center" vertical="center" wrapText="1"/>
    </xf>
    <xf numFmtId="0" fontId="19" fillId="14" borderId="7" xfId="1" applyFont="1" applyFill="1" applyBorder="1" applyAlignment="1">
      <alignment horizontal="center" vertical="center" wrapText="1"/>
    </xf>
    <xf numFmtId="0" fontId="112" fillId="14" borderId="5" xfId="1" applyFont="1" applyFill="1" applyBorder="1" applyAlignment="1">
      <alignment horizontal="center" vertical="center" wrapText="1"/>
    </xf>
    <xf numFmtId="0" fontId="112" fillId="14" borderId="7" xfId="1" applyFont="1" applyFill="1" applyBorder="1" applyAlignment="1">
      <alignment horizontal="center" vertical="center" wrapText="1"/>
    </xf>
    <xf numFmtId="0" fontId="40" fillId="14" borderId="14" xfId="1" applyFont="1" applyFill="1" applyBorder="1" applyAlignment="1">
      <alignment horizontal="center" vertical="center" wrapText="1"/>
    </xf>
    <xf numFmtId="0" fontId="18" fillId="14" borderId="14" xfId="1" applyFont="1" applyFill="1" applyBorder="1" applyAlignment="1">
      <alignment horizontal="center" vertical="center" wrapText="1"/>
    </xf>
    <xf numFmtId="1" fontId="18" fillId="14" borderId="14" xfId="1" applyNumberFormat="1" applyFont="1" applyFill="1" applyBorder="1" applyAlignment="1">
      <alignment horizontal="center" vertical="center" wrapText="1"/>
    </xf>
    <xf numFmtId="0" fontId="113" fillId="14" borderId="1" xfId="1" applyFont="1" applyFill="1" applyBorder="1" applyAlignment="1">
      <alignment vertical="center" wrapText="1"/>
    </xf>
    <xf numFmtId="0" fontId="18" fillId="14" borderId="14" xfId="1" applyFont="1" applyFill="1" applyBorder="1" applyAlignment="1">
      <alignment vertical="center" wrapText="1"/>
    </xf>
    <xf numFmtId="0" fontId="18" fillId="14" borderId="5" xfId="1" applyFont="1" applyFill="1" applyBorder="1" applyAlignment="1">
      <alignment vertical="center" wrapText="1"/>
    </xf>
    <xf numFmtId="0" fontId="18" fillId="14" borderId="15" xfId="1" applyFont="1" applyFill="1" applyBorder="1" applyAlignment="1">
      <alignment vertical="center" wrapText="1"/>
    </xf>
    <xf numFmtId="0" fontId="114" fillId="14" borderId="15" xfId="1" applyFont="1" applyFill="1" applyBorder="1" applyAlignment="1">
      <alignment vertical="center" wrapText="1"/>
    </xf>
    <xf numFmtId="0" fontId="40" fillId="14" borderId="5" xfId="1" applyFont="1" applyFill="1" applyBorder="1" applyAlignment="1">
      <alignment horizontal="center" vertical="center" wrapText="1"/>
    </xf>
    <xf numFmtId="0" fontId="40" fillId="14" borderId="16" xfId="1" applyFont="1" applyFill="1" applyBorder="1" applyAlignment="1">
      <alignment horizontal="center" vertical="center" wrapText="1"/>
    </xf>
    <xf numFmtId="0" fontId="18" fillId="14" borderId="16" xfId="1" applyFont="1" applyFill="1" applyBorder="1" applyAlignment="1">
      <alignment horizontal="center" vertical="center" wrapText="1"/>
    </xf>
    <xf numFmtId="1" fontId="18" fillId="14" borderId="16" xfId="1" applyNumberFormat="1" applyFont="1" applyFill="1" applyBorder="1" applyAlignment="1">
      <alignment horizontal="center" vertical="center" wrapText="1"/>
    </xf>
    <xf numFmtId="0" fontId="18" fillId="14" borderId="3" xfId="1" applyFont="1" applyFill="1" applyBorder="1"/>
    <xf numFmtId="0" fontId="19" fillId="14" borderId="3" xfId="1" applyFont="1" applyFill="1" applyBorder="1" applyAlignment="1">
      <alignment horizontal="left" vertical="center" wrapText="1"/>
    </xf>
    <xf numFmtId="3" fontId="19" fillId="14" borderId="3" xfId="1" applyNumberFormat="1" applyFont="1" applyFill="1" applyBorder="1" applyAlignment="1">
      <alignment vertical="center" wrapText="1"/>
    </xf>
    <xf numFmtId="3" fontId="18" fillId="14" borderId="3" xfId="1" applyNumberFormat="1" applyFont="1" applyFill="1" applyBorder="1" applyAlignment="1">
      <alignment vertical="center" wrapText="1"/>
    </xf>
    <xf numFmtId="3" fontId="115" fillId="14" borderId="3" xfId="1" applyNumberFormat="1" applyFont="1" applyFill="1" applyBorder="1" applyAlignment="1">
      <alignment vertical="center" wrapText="1"/>
    </xf>
    <xf numFmtId="0" fontId="18" fillId="14" borderId="3" xfId="1" applyFont="1" applyFill="1" applyBorder="1" applyAlignment="1">
      <alignment horizontal="left" vertical="center" indent="1"/>
    </xf>
    <xf numFmtId="3" fontId="19" fillId="14" borderId="3" xfId="1" applyNumberFormat="1" applyFont="1" applyFill="1" applyBorder="1" applyAlignment="1">
      <alignment vertical="center"/>
    </xf>
    <xf numFmtId="3" fontId="18" fillId="14" borderId="3" xfId="1" applyNumberFormat="1" applyFont="1" applyFill="1" applyBorder="1"/>
    <xf numFmtId="0" fontId="115" fillId="14" borderId="3" xfId="1" applyFont="1" applyFill="1" applyBorder="1" applyAlignment="1">
      <alignment horizontal="left" vertical="center" indent="3"/>
    </xf>
    <xf numFmtId="3" fontId="115" fillId="14" borderId="3" xfId="1" applyNumberFormat="1" applyFont="1" applyFill="1" applyBorder="1" applyAlignment="1">
      <alignment vertical="center"/>
    </xf>
    <xf numFmtId="3" fontId="18" fillId="14" borderId="3" xfId="1" applyNumberFormat="1" applyFont="1" applyFill="1" applyBorder="1" applyAlignment="1">
      <alignment vertical="center"/>
    </xf>
    <xf numFmtId="0" fontId="115" fillId="14" borderId="3" xfId="1" applyFont="1" applyFill="1" applyBorder="1" applyAlignment="1">
      <alignment horizontal="left" vertical="center" wrapText="1" indent="3"/>
    </xf>
    <xf numFmtId="0" fontId="116" fillId="14" borderId="0" xfId="1" applyFont="1" applyFill="1"/>
    <xf numFmtId="0" fontId="40" fillId="14" borderId="3" xfId="1" applyFont="1" applyFill="1" applyBorder="1" applyAlignment="1">
      <alignment horizontal="left" vertical="center" indent="1"/>
    </xf>
    <xf numFmtId="3" fontId="18" fillId="0" borderId="3" xfId="1" applyNumberFormat="1" applyFont="1" applyBorder="1"/>
    <xf numFmtId="0" fontId="40" fillId="14" borderId="0" xfId="1" applyFont="1" applyFill="1"/>
    <xf numFmtId="0" fontId="112" fillId="14" borderId="3" xfId="1" applyFont="1" applyFill="1" applyBorder="1" applyAlignment="1">
      <alignment horizontal="left" vertical="center" wrapText="1"/>
    </xf>
    <xf numFmtId="3" fontId="18" fillId="18" borderId="3" xfId="1" applyNumberFormat="1" applyFont="1" applyFill="1" applyBorder="1" applyAlignment="1">
      <alignment vertical="center" wrapText="1"/>
    </xf>
    <xf numFmtId="3" fontId="115" fillId="18" borderId="3" xfId="1" applyNumberFormat="1" applyFont="1" applyFill="1" applyBorder="1" applyAlignment="1">
      <alignment vertical="center" wrapText="1"/>
    </xf>
    <xf numFmtId="3" fontId="18" fillId="18" borderId="3" xfId="1" applyNumberFormat="1" applyFont="1" applyFill="1" applyBorder="1"/>
    <xf numFmtId="0" fontId="40" fillId="14" borderId="3" xfId="1" applyFont="1" applyFill="1" applyBorder="1" applyAlignment="1">
      <alignment horizontal="left" vertical="center" wrapText="1" indent="1"/>
    </xf>
    <xf numFmtId="0" fontId="40" fillId="14" borderId="3" xfId="1" applyFont="1" applyFill="1" applyBorder="1" applyAlignment="1">
      <alignment horizontal="left" vertical="center"/>
    </xf>
    <xf numFmtId="0" fontId="40" fillId="14" borderId="7" xfId="1" applyFont="1" applyFill="1" applyBorder="1" applyAlignment="1">
      <alignment horizontal="left" vertical="center"/>
    </xf>
    <xf numFmtId="0" fontId="18" fillId="14" borderId="0" xfId="1" applyFont="1" applyFill="1" applyAlignment="1">
      <alignment horizontal="center" vertical="center"/>
    </xf>
    <xf numFmtId="0" fontId="18" fillId="14" borderId="0" xfId="1" applyFont="1" applyFill="1" applyAlignment="1">
      <alignment vertical="center"/>
    </xf>
    <xf numFmtId="0" fontId="34" fillId="14" borderId="0" xfId="1" applyFont="1" applyFill="1"/>
    <xf numFmtId="0" fontId="18" fillId="14" borderId="0" xfId="1" applyFont="1" applyFill="1" applyAlignment="1">
      <alignment vertical="center" wrapText="1"/>
    </xf>
    <xf numFmtId="0" fontId="18" fillId="14" borderId="0" xfId="1" applyFont="1" applyFill="1" applyAlignment="1">
      <alignment wrapText="1"/>
    </xf>
    <xf numFmtId="0" fontId="117" fillId="14" borderId="5" xfId="1" applyFont="1" applyFill="1" applyBorder="1" applyAlignment="1">
      <alignment horizontal="center" vertical="center" wrapText="1"/>
    </xf>
    <xf numFmtId="0" fontId="117" fillId="14" borderId="6" xfId="1" applyFont="1" applyFill="1" applyBorder="1" applyAlignment="1">
      <alignment horizontal="center" vertical="center" wrapText="1"/>
    </xf>
    <xf numFmtId="0" fontId="117" fillId="14" borderId="7" xfId="1" applyFont="1" applyFill="1" applyBorder="1" applyAlignment="1">
      <alignment horizontal="center" vertical="center" wrapText="1"/>
    </xf>
    <xf numFmtId="0" fontId="117" fillId="14" borderId="0" xfId="1" applyFont="1" applyFill="1" applyAlignment="1">
      <alignment horizontal="center" vertical="center" wrapText="1"/>
    </xf>
    <xf numFmtId="0" fontId="117" fillId="14" borderId="15" xfId="1" applyFont="1" applyFill="1" applyBorder="1" applyAlignment="1">
      <alignment horizontal="center" vertical="center" wrapText="1"/>
    </xf>
    <xf numFmtId="0" fontId="117" fillId="14" borderId="2" xfId="1" applyFont="1" applyFill="1" applyBorder="1" applyAlignment="1">
      <alignment horizontal="center" vertical="center" wrapText="1"/>
    </xf>
    <xf numFmtId="0" fontId="117" fillId="14" borderId="12" xfId="1" applyFont="1" applyFill="1" applyBorder="1" applyAlignment="1">
      <alignment horizontal="center" vertical="center" wrapText="1"/>
    </xf>
    <xf numFmtId="0" fontId="117" fillId="14" borderId="13" xfId="1" applyFont="1" applyFill="1" applyBorder="1" applyAlignment="1">
      <alignment horizontal="center" vertical="center" wrapText="1"/>
    </xf>
    <xf numFmtId="0" fontId="18" fillId="14" borderId="16" xfId="1" applyFont="1" applyFill="1" applyBorder="1" applyAlignment="1">
      <alignment vertical="center" wrapText="1"/>
    </xf>
    <xf numFmtId="0" fontId="117" fillId="14" borderId="16" xfId="1" applyFont="1" applyFill="1" applyBorder="1" applyAlignment="1">
      <alignment horizontal="center" vertical="center" wrapText="1"/>
    </xf>
    <xf numFmtId="0" fontId="117" fillId="14" borderId="3" xfId="1" applyFont="1" applyFill="1" applyBorder="1" applyAlignment="1">
      <alignment horizontal="center" vertical="center" wrapText="1"/>
    </xf>
    <xf numFmtId="0" fontId="117" fillId="14" borderId="16" xfId="1" applyFont="1" applyFill="1" applyBorder="1" applyAlignment="1">
      <alignment vertical="center" wrapText="1"/>
    </xf>
    <xf numFmtId="0" fontId="18" fillId="14" borderId="3" xfId="1" applyFont="1" applyFill="1" applyBorder="1" applyAlignment="1">
      <alignment wrapText="1"/>
    </xf>
    <xf numFmtId="0" fontId="112" fillId="14" borderId="16" xfId="1" applyFont="1" applyFill="1" applyBorder="1" applyAlignment="1">
      <alignment vertical="center" wrapText="1"/>
    </xf>
    <xf numFmtId="0" fontId="40" fillId="14" borderId="3" xfId="1" applyFont="1" applyFill="1" applyBorder="1" applyAlignment="1">
      <alignment horizontal="left" indent="1"/>
    </xf>
    <xf numFmtId="2" fontId="117" fillId="14" borderId="16" xfId="1" applyNumberFormat="1" applyFont="1" applyFill="1" applyBorder="1" applyAlignment="1">
      <alignment horizontal="center" vertical="center" wrapText="1"/>
    </xf>
    <xf numFmtId="2" fontId="117" fillId="0" borderId="3" xfId="1" applyNumberFormat="1" applyFont="1" applyBorder="1" applyAlignment="1">
      <alignment horizontal="center" vertical="center" wrapText="1"/>
    </xf>
    <xf numFmtId="0" fontId="117" fillId="0" borderId="16" xfId="1" applyFont="1" applyBorder="1" applyAlignment="1">
      <alignment horizontal="center" vertical="center" wrapText="1"/>
    </xf>
    <xf numFmtId="0" fontId="40" fillId="14" borderId="16" xfId="1" applyFont="1" applyFill="1" applyBorder="1" applyAlignment="1">
      <alignment horizontal="left" indent="1"/>
    </xf>
    <xf numFmtId="2" fontId="117" fillId="18" borderId="16" xfId="1" applyNumberFormat="1" applyFont="1" applyFill="1" applyBorder="1" applyAlignment="1">
      <alignment horizontal="center" vertical="center" wrapText="1"/>
    </xf>
    <xf numFmtId="0" fontId="1" fillId="14" borderId="0" xfId="1" applyFill="1"/>
    <xf numFmtId="0" fontId="117" fillId="0" borderId="3" xfId="1" applyFont="1" applyBorder="1" applyAlignment="1">
      <alignment horizontal="center" vertical="center" wrapText="1"/>
    </xf>
    <xf numFmtId="0" fontId="117" fillId="18" borderId="16" xfId="1" applyFont="1" applyFill="1" applyBorder="1" applyAlignment="1">
      <alignment horizontal="center" vertical="center" wrapText="1"/>
    </xf>
    <xf numFmtId="0" fontId="1" fillId="14" borderId="0" xfId="1" applyFill="1" applyAlignment="1">
      <alignment wrapText="1"/>
    </xf>
    <xf numFmtId="0" fontId="118" fillId="14" borderId="0" xfId="1" applyFont="1" applyFill="1" applyAlignment="1">
      <alignment horizontal="left"/>
    </xf>
    <xf numFmtId="0" fontId="119" fillId="14" borderId="10" xfId="1" applyFont="1" applyFill="1" applyBorder="1" applyAlignment="1">
      <alignment vertical="center" wrapText="1"/>
    </xf>
    <xf numFmtId="0" fontId="120" fillId="14" borderId="10" xfId="1" applyFont="1" applyFill="1" applyBorder="1" applyAlignment="1">
      <alignment vertical="center"/>
    </xf>
    <xf numFmtId="0" fontId="40" fillId="14" borderId="3" xfId="1" applyFont="1" applyFill="1" applyBorder="1" applyAlignment="1">
      <alignment horizontal="center"/>
    </xf>
    <xf numFmtId="0" fontId="121" fillId="14" borderId="3" xfId="1" applyFont="1" applyFill="1" applyBorder="1" applyAlignment="1">
      <alignment horizontal="center" vertical="center" wrapText="1"/>
    </xf>
    <xf numFmtId="0" fontId="40" fillId="14" borderId="14" xfId="1" applyFont="1" applyFill="1" applyBorder="1" applyAlignment="1">
      <alignment vertical="center"/>
    </xf>
    <xf numFmtId="0" fontId="121" fillId="14" borderId="14" xfId="1" applyFont="1" applyFill="1" applyBorder="1" applyAlignment="1">
      <alignment vertical="center" wrapText="1"/>
    </xf>
    <xf numFmtId="0" fontId="121" fillId="14" borderId="14" xfId="1" applyFont="1" applyFill="1" applyBorder="1" applyAlignment="1">
      <alignment horizontal="center" vertical="center" wrapText="1"/>
    </xf>
    <xf numFmtId="0" fontId="122" fillId="14" borderId="3" xfId="1" applyFont="1" applyFill="1" applyBorder="1" applyAlignment="1">
      <alignment vertical="center" wrapText="1"/>
    </xf>
    <xf numFmtId="0" fontId="122" fillId="14" borderId="3" xfId="1" applyFont="1" applyFill="1" applyBorder="1" applyAlignment="1">
      <alignment horizontal="center" vertical="center" wrapText="1"/>
    </xf>
    <xf numFmtId="0" fontId="121" fillId="14" borderId="15" xfId="1" applyFont="1" applyFill="1" applyBorder="1" applyAlignment="1">
      <alignment horizontal="center" vertical="center" wrapText="1"/>
    </xf>
    <xf numFmtId="0" fontId="121" fillId="14" borderId="3" xfId="1" applyFont="1" applyFill="1" applyBorder="1" applyAlignment="1">
      <alignment horizontal="left" vertical="center" wrapText="1"/>
    </xf>
    <xf numFmtId="0" fontId="121" fillId="0" borderId="3" xfId="1" applyFont="1" applyBorder="1" applyAlignment="1">
      <alignment horizontal="left" vertical="center" wrapText="1"/>
    </xf>
    <xf numFmtId="0" fontId="122" fillId="0" borderId="3" xfId="1" applyFont="1" applyBorder="1" applyAlignment="1">
      <alignment vertical="center" wrapText="1"/>
    </xf>
    <xf numFmtId="0" fontId="122" fillId="0" borderId="3" xfId="1" applyFont="1" applyBorder="1" applyAlignment="1">
      <alignment horizontal="center" vertical="center" wrapText="1"/>
    </xf>
    <xf numFmtId="0" fontId="40" fillId="0" borderId="0" xfId="1" applyFont="1"/>
    <xf numFmtId="0" fontId="40" fillId="14" borderId="3" xfId="1" applyFont="1" applyFill="1" applyBorder="1" applyAlignment="1">
      <alignment vertical="center"/>
    </xf>
    <xf numFmtId="0" fontId="121" fillId="14" borderId="16" xfId="1" applyFont="1" applyFill="1" applyBorder="1" applyAlignment="1">
      <alignment horizontal="center" vertical="center" wrapText="1"/>
    </xf>
    <xf numFmtId="0" fontId="54" fillId="14" borderId="3" xfId="1" applyFont="1" applyFill="1" applyBorder="1"/>
    <xf numFmtId="0" fontId="1" fillId="14" borderId="2" xfId="1" applyFill="1" applyBorder="1" applyAlignment="1">
      <alignment horizontal="center"/>
    </xf>
    <xf numFmtId="0" fontId="1" fillId="14" borderId="13" xfId="1" applyFill="1" applyBorder="1" applyAlignment="1">
      <alignment horizontal="center"/>
    </xf>
    <xf numFmtId="0" fontId="1" fillId="0" borderId="14" xfId="1" applyBorder="1" applyAlignment="1">
      <alignment horizontal="center" vertical="center" wrapText="1"/>
    </xf>
    <xf numFmtId="0" fontId="1" fillId="14" borderId="0" xfId="1" applyFill="1" applyAlignment="1">
      <alignment horizontal="center"/>
    </xf>
    <xf numFmtId="0" fontId="54" fillId="14" borderId="3" xfId="1" applyFont="1" applyFill="1" applyBorder="1" applyAlignment="1">
      <alignment horizontal="center" vertical="center"/>
    </xf>
    <xf numFmtId="0" fontId="1" fillId="0" borderId="15" xfId="1" applyBorder="1" applyAlignment="1">
      <alignment horizontal="center" vertical="center" wrapText="1"/>
    </xf>
    <xf numFmtId="0" fontId="54" fillId="14" borderId="0" xfId="1" applyFont="1" applyFill="1" applyAlignment="1">
      <alignment horizontal="center" vertical="center"/>
    </xf>
    <xf numFmtId="0" fontId="54" fillId="14" borderId="0" xfId="1" applyFont="1" applyFill="1"/>
    <xf numFmtId="0" fontId="1" fillId="0" borderId="16" xfId="1" applyBorder="1" applyAlignment="1">
      <alignment vertical="center" wrapText="1"/>
    </xf>
    <xf numFmtId="0" fontId="1" fillId="0" borderId="16" xfId="1" applyBorder="1" applyAlignment="1">
      <alignment horizontal="center" vertical="center" wrapText="1"/>
    </xf>
    <xf numFmtId="0" fontId="20" fillId="14" borderId="10" xfId="1" applyFont="1" applyFill="1" applyBorder="1"/>
    <xf numFmtId="0" fontId="20" fillId="0" borderId="10" xfId="1" applyFont="1" applyBorder="1"/>
    <xf numFmtId="0" fontId="1" fillId="14" borderId="3" xfId="1" applyFill="1" applyBorder="1" applyAlignment="1">
      <alignment horizontal="center"/>
    </xf>
    <xf numFmtId="0" fontId="20" fillId="14" borderId="16" xfId="1" applyFont="1" applyFill="1" applyBorder="1" applyAlignment="1">
      <alignment horizontal="center" vertical="center" wrapText="1"/>
    </xf>
    <xf numFmtId="0" fontId="20" fillId="0" borderId="15" xfId="1" applyFont="1" applyBorder="1" applyAlignment="1">
      <alignment horizontal="center" vertical="center" wrapText="1"/>
    </xf>
    <xf numFmtId="0" fontId="20" fillId="14" borderId="15" xfId="1" applyFont="1" applyFill="1" applyBorder="1" applyAlignment="1">
      <alignment horizontal="center" vertical="center" wrapText="1"/>
    </xf>
    <xf numFmtId="0" fontId="1" fillId="14" borderId="3" xfId="1" applyFill="1" applyBorder="1"/>
    <xf numFmtId="0" fontId="20" fillId="14" borderId="3" xfId="1" applyFont="1" applyFill="1" applyBorder="1" applyAlignment="1">
      <alignment horizontal="center"/>
    </xf>
    <xf numFmtId="0" fontId="20" fillId="0" borderId="3" xfId="1" applyFont="1" applyBorder="1" applyAlignment="1">
      <alignment horizontal="center"/>
    </xf>
    <xf numFmtId="0" fontId="20" fillId="14" borderId="0" xfId="1" applyFont="1" applyFill="1"/>
    <xf numFmtId="0" fontId="20" fillId="0" borderId="0" xfId="1" applyFont="1"/>
    <xf numFmtId="0" fontId="40" fillId="14" borderId="0" xfId="1" applyFont="1" applyFill="1" applyAlignment="1">
      <alignment wrapText="1"/>
    </xf>
    <xf numFmtId="0" fontId="40" fillId="14" borderId="3" xfId="1" applyFont="1" applyFill="1" applyBorder="1" applyAlignment="1">
      <alignment horizontal="center" vertical="center"/>
    </xf>
    <xf numFmtId="0" fontId="40" fillId="14" borderId="14" xfId="1" applyFont="1" applyFill="1" applyBorder="1" applyAlignment="1">
      <alignment horizontal="center" vertical="center"/>
    </xf>
    <xf numFmtId="0" fontId="40" fillId="0" borderId="14" xfId="1" applyFont="1" applyBorder="1" applyAlignment="1">
      <alignment horizontal="center" vertical="center"/>
    </xf>
    <xf numFmtId="0" fontId="40" fillId="14" borderId="5" xfId="1" applyFont="1" applyFill="1" applyBorder="1" applyAlignment="1">
      <alignment horizontal="center" vertical="center"/>
    </xf>
    <xf numFmtId="0" fontId="40" fillId="14" borderId="6" xfId="1" applyFont="1" applyFill="1" applyBorder="1" applyAlignment="1">
      <alignment horizontal="center" vertical="center"/>
    </xf>
    <xf numFmtId="0" fontId="40" fillId="14" borderId="7" xfId="1" applyFont="1" applyFill="1" applyBorder="1" applyAlignment="1">
      <alignment horizontal="center" vertical="center"/>
    </xf>
    <xf numFmtId="0" fontId="40" fillId="14" borderId="15" xfId="1" applyFont="1" applyFill="1" applyBorder="1" applyAlignment="1">
      <alignment horizontal="center" vertical="center" wrapText="1"/>
    </xf>
    <xf numFmtId="0" fontId="40" fillId="14" borderId="15" xfId="1" applyFont="1" applyFill="1" applyBorder="1" applyAlignment="1">
      <alignment vertical="center" wrapText="1"/>
    </xf>
    <xf numFmtId="0" fontId="40" fillId="14" borderId="2" xfId="1" applyFont="1" applyFill="1" applyBorder="1" applyAlignment="1">
      <alignment horizontal="center" vertical="center" wrapText="1"/>
    </xf>
    <xf numFmtId="0" fontId="40" fillId="14" borderId="12" xfId="1" applyFont="1" applyFill="1" applyBorder="1" applyAlignment="1">
      <alignment horizontal="center" vertical="center" wrapText="1"/>
    </xf>
    <xf numFmtId="0" fontId="40" fillId="14" borderId="13" xfId="1" applyFont="1" applyFill="1" applyBorder="1" applyAlignment="1">
      <alignment horizontal="center" vertical="center" wrapText="1"/>
    </xf>
    <xf numFmtId="0" fontId="18" fillId="0" borderId="5" xfId="1" applyFont="1" applyBorder="1" applyAlignment="1">
      <alignment horizontal="center" wrapText="1"/>
    </xf>
    <xf numFmtId="0" fontId="18" fillId="0" borderId="6" xfId="1" applyFont="1" applyBorder="1" applyAlignment="1">
      <alignment horizontal="center" wrapText="1"/>
    </xf>
    <xf numFmtId="0" fontId="18" fillId="0" borderId="7" xfId="1" applyFont="1" applyBorder="1" applyAlignment="1">
      <alignment horizontal="center" wrapText="1"/>
    </xf>
    <xf numFmtId="0" fontId="18" fillId="0" borderId="2" xfId="1" applyFont="1" applyBorder="1" applyAlignment="1">
      <alignment horizontal="center" vertical="center" wrapText="1"/>
    </xf>
    <xf numFmtId="0" fontId="116" fillId="14" borderId="16" xfId="1" applyFont="1" applyFill="1" applyBorder="1"/>
    <xf numFmtId="0" fontId="18" fillId="0" borderId="3" xfId="1" applyFont="1" applyBorder="1" applyAlignment="1">
      <alignment vertical="center" wrapText="1"/>
    </xf>
    <xf numFmtId="0" fontId="40" fillId="14" borderId="3" xfId="1" applyFont="1" applyFill="1" applyBorder="1"/>
    <xf numFmtId="0" fontId="118" fillId="14" borderId="0" xfId="10" applyFont="1" applyFill="1"/>
    <xf numFmtId="0" fontId="4" fillId="14" borderId="0" xfId="10" applyFill="1"/>
    <xf numFmtId="0" fontId="12" fillId="14" borderId="3" xfId="10" applyFont="1" applyFill="1" applyBorder="1"/>
    <xf numFmtId="0" fontId="12" fillId="14" borderId="2" xfId="10" applyFont="1" applyFill="1" applyBorder="1" applyAlignment="1">
      <alignment horizontal="center" vertical="center"/>
    </xf>
    <xf numFmtId="0" fontId="12" fillId="14" borderId="12" xfId="10" applyFont="1" applyFill="1" applyBorder="1" applyAlignment="1">
      <alignment horizontal="center" vertical="center"/>
    </xf>
    <xf numFmtId="0" fontId="12" fillId="14" borderId="13" xfId="10" applyFont="1" applyFill="1" applyBorder="1" applyAlignment="1">
      <alignment horizontal="center" vertical="center"/>
    </xf>
    <xf numFmtId="0" fontId="12" fillId="14" borderId="14" xfId="10" applyFont="1" applyFill="1" applyBorder="1" applyAlignment="1">
      <alignment horizontal="center" vertical="center"/>
    </xf>
    <xf numFmtId="0" fontId="12" fillId="14" borderId="16" xfId="10" applyFont="1" applyFill="1" applyBorder="1" applyAlignment="1">
      <alignment horizontal="center" vertical="center"/>
    </xf>
    <xf numFmtId="10" fontId="12" fillId="14" borderId="3" xfId="10" applyNumberFormat="1" applyFont="1" applyFill="1" applyBorder="1"/>
    <xf numFmtId="0" fontId="109" fillId="0" borderId="0" xfId="10" applyFont="1" applyAlignment="1">
      <alignment horizontal="left"/>
    </xf>
    <xf numFmtId="0" fontId="4" fillId="14" borderId="0" xfId="10" applyFill="1" applyAlignment="1">
      <alignment vertical="center" wrapText="1"/>
    </xf>
    <xf numFmtId="0" fontId="4" fillId="14" borderId="0" xfId="10" applyFill="1" applyAlignment="1">
      <alignment horizontal="center" vertical="center" wrapText="1"/>
    </xf>
    <xf numFmtId="0" fontId="4" fillId="14" borderId="8" xfId="10" applyFill="1" applyBorder="1" applyAlignment="1">
      <alignment horizontal="center" vertical="center" wrapText="1"/>
    </xf>
    <xf numFmtId="0" fontId="4" fillId="14" borderId="13" xfId="10" applyFill="1" applyBorder="1" applyAlignment="1">
      <alignment horizontal="center" vertical="center" wrapText="1"/>
    </xf>
    <xf numFmtId="0" fontId="4" fillId="14" borderId="5" xfId="10" applyFill="1" applyBorder="1" applyAlignment="1">
      <alignment horizontal="center" vertical="center" wrapText="1"/>
    </xf>
    <xf numFmtId="0" fontId="4" fillId="14" borderId="7" xfId="10" applyFill="1" applyBorder="1" applyAlignment="1">
      <alignment horizontal="center" vertical="center" wrapText="1"/>
    </xf>
    <xf numFmtId="0" fontId="4" fillId="14" borderId="1" xfId="10" applyFill="1" applyBorder="1" applyAlignment="1">
      <alignment horizontal="center" vertical="center" wrapText="1"/>
    </xf>
    <xf numFmtId="0" fontId="4" fillId="14" borderId="0" xfId="10" applyFill="1" applyAlignment="1">
      <alignment horizontal="center" vertical="center" wrapText="1"/>
    </xf>
    <xf numFmtId="0" fontId="4" fillId="14" borderId="8" xfId="10" applyFill="1" applyBorder="1" applyAlignment="1">
      <alignment horizontal="center" vertical="center" wrapText="1"/>
    </xf>
    <xf numFmtId="0" fontId="4" fillId="14" borderId="15" xfId="10" applyFill="1" applyBorder="1" applyAlignment="1">
      <alignment horizontal="center" vertical="center" wrapText="1"/>
    </xf>
    <xf numFmtId="0" fontId="12" fillId="11" borderId="2" xfId="10" applyFont="1" applyFill="1" applyBorder="1" applyAlignment="1">
      <alignment horizontal="center" vertical="center" wrapText="1"/>
    </xf>
    <xf numFmtId="0" fontId="12" fillId="11" borderId="12" xfId="10" applyFont="1" applyFill="1" applyBorder="1" applyAlignment="1">
      <alignment horizontal="center" vertical="center" wrapText="1"/>
    </xf>
    <xf numFmtId="0" fontId="12" fillId="11" borderId="13" xfId="10" applyFont="1" applyFill="1" applyBorder="1" applyAlignment="1">
      <alignment horizontal="center" vertical="center" wrapText="1"/>
    </xf>
    <xf numFmtId="0" fontId="4" fillId="14" borderId="6" xfId="10" applyFill="1" applyBorder="1" applyAlignment="1">
      <alignment horizontal="center" vertical="center" wrapText="1"/>
    </xf>
    <xf numFmtId="0" fontId="4" fillId="14" borderId="1" xfId="10" applyFill="1" applyBorder="1" applyAlignment="1">
      <alignment horizontal="center" vertical="center" wrapText="1"/>
    </xf>
    <xf numFmtId="0" fontId="4" fillId="14" borderId="15" xfId="10" applyFill="1" applyBorder="1" applyAlignment="1">
      <alignment vertical="center" wrapText="1"/>
    </xf>
    <xf numFmtId="0" fontId="4" fillId="14" borderId="14" xfId="10" applyFill="1" applyBorder="1" applyAlignment="1">
      <alignment vertical="center" wrapText="1"/>
    </xf>
    <xf numFmtId="0" fontId="4" fillId="7" borderId="2" xfId="10" applyFill="1" applyBorder="1" applyAlignment="1">
      <alignment horizontal="center" vertical="center" wrapText="1"/>
    </xf>
    <xf numFmtId="0" fontId="12" fillId="7" borderId="12" xfId="10" applyFont="1" applyFill="1" applyBorder="1" applyAlignment="1">
      <alignment horizontal="left" vertical="center" wrapText="1"/>
    </xf>
    <xf numFmtId="0" fontId="4" fillId="7" borderId="12" xfId="10" applyFill="1" applyBorder="1" applyAlignment="1">
      <alignment horizontal="left" vertical="center" wrapText="1"/>
    </xf>
    <xf numFmtId="0" fontId="4" fillId="7" borderId="12" xfId="10" applyFill="1" applyBorder="1" applyAlignment="1">
      <alignment vertical="center" wrapText="1"/>
    </xf>
    <xf numFmtId="0" fontId="4" fillId="7" borderId="13" xfId="10" applyFill="1" applyBorder="1" applyAlignment="1">
      <alignment vertical="center" wrapText="1"/>
    </xf>
    <xf numFmtId="0" fontId="4" fillId="14" borderId="16" xfId="10" applyFill="1" applyBorder="1" applyAlignment="1">
      <alignment horizontal="center" vertical="center" wrapText="1"/>
    </xf>
    <xf numFmtId="0" fontId="4" fillId="14" borderId="16" xfId="10" applyFill="1" applyBorder="1" applyAlignment="1">
      <alignment horizontal="left" vertical="center" wrapText="1" indent="1"/>
    </xf>
    <xf numFmtId="0" fontId="4" fillId="14" borderId="16" xfId="10" applyFill="1" applyBorder="1" applyAlignment="1">
      <alignment vertical="center" wrapText="1"/>
    </xf>
    <xf numFmtId="0" fontId="12" fillId="14" borderId="3" xfId="10" applyFont="1" applyFill="1" applyBorder="1" applyAlignment="1">
      <alignment horizontal="left" vertical="center" wrapText="1" indent="3"/>
    </xf>
    <xf numFmtId="0" fontId="4" fillId="14" borderId="3" xfId="10" applyFill="1" applyBorder="1" applyAlignment="1">
      <alignment vertical="center" wrapText="1"/>
    </xf>
    <xf numFmtId="0" fontId="4" fillId="14" borderId="3" xfId="10" applyFill="1" applyBorder="1" applyAlignment="1">
      <alignment horizontal="left" vertical="center" wrapText="1" indent="4"/>
    </xf>
    <xf numFmtId="0" fontId="4" fillId="14" borderId="3" xfId="10" applyFill="1" applyBorder="1" applyAlignment="1">
      <alignment horizontal="left" vertical="center" wrapText="1" indent="5"/>
    </xf>
    <xf numFmtId="0" fontId="4" fillId="0" borderId="3" xfId="10" applyBorder="1" applyAlignment="1">
      <alignment horizontal="left" vertical="center" wrapText="1" indent="4"/>
    </xf>
    <xf numFmtId="0" fontId="4" fillId="0" borderId="3" xfId="10" applyBorder="1" applyAlignment="1">
      <alignment vertical="center" wrapText="1"/>
    </xf>
    <xf numFmtId="0" fontId="4" fillId="18" borderId="3" xfId="10" applyFill="1" applyBorder="1" applyAlignment="1">
      <alignment vertical="center" wrapText="1"/>
    </xf>
    <xf numFmtId="0" fontId="4" fillId="14" borderId="3" xfId="10" applyFill="1" applyBorder="1" applyAlignment="1">
      <alignment horizontal="left" vertical="center" wrapText="1" indent="6"/>
    </xf>
    <xf numFmtId="0" fontId="4" fillId="0" borderId="3" xfId="10" applyBorder="1" applyAlignment="1">
      <alignment horizontal="left" vertical="center" wrapText="1" indent="5"/>
    </xf>
    <xf numFmtId="0" fontId="12" fillId="0" borderId="3" xfId="10" applyFont="1" applyBorder="1" applyAlignment="1">
      <alignment horizontal="left" vertical="center" wrapText="1" indent="3"/>
    </xf>
    <xf numFmtId="0" fontId="4" fillId="0" borderId="3" xfId="10" applyBorder="1" applyAlignment="1">
      <alignment horizontal="left" vertical="center" wrapText="1" indent="3"/>
    </xf>
    <xf numFmtId="0" fontId="12" fillId="0" borderId="3" xfId="10" applyFont="1" applyBorder="1" applyAlignment="1">
      <alignment vertical="center" wrapText="1"/>
    </xf>
    <xf numFmtId="2" fontId="4" fillId="7" borderId="12" xfId="10" applyNumberFormat="1" applyFill="1" applyBorder="1" applyAlignment="1">
      <alignment horizontal="left" vertical="center" wrapText="1"/>
    </xf>
    <xf numFmtId="0" fontId="4" fillId="7" borderId="6" xfId="10" applyFill="1" applyBorder="1" applyAlignment="1">
      <alignment vertical="center" wrapText="1"/>
    </xf>
    <xf numFmtId="0" fontId="4" fillId="7" borderId="7" xfId="10" applyFill="1" applyBorder="1" applyAlignment="1">
      <alignment vertical="center" wrapText="1"/>
    </xf>
    <xf numFmtId="0" fontId="4" fillId="14" borderId="3" xfId="10" applyFill="1" applyBorder="1" applyAlignment="1">
      <alignment horizontal="center" vertical="center" wrapText="1"/>
    </xf>
    <xf numFmtId="0" fontId="12" fillId="0" borderId="3" xfId="10" applyFont="1" applyBorder="1" applyAlignment="1">
      <alignment horizontal="left" vertical="center" wrapText="1" indent="2"/>
    </xf>
    <xf numFmtId="0" fontId="16" fillId="14" borderId="3" xfId="10" applyFont="1" applyFill="1" applyBorder="1" applyAlignment="1">
      <alignment horizontal="center" vertical="center" wrapText="1"/>
    </xf>
    <xf numFmtId="0" fontId="4" fillId="14" borderId="3" xfId="10" applyFill="1" applyBorder="1" applyAlignment="1">
      <alignment horizontal="left" vertical="center" wrapText="1" indent="1"/>
    </xf>
    <xf numFmtId="0" fontId="11" fillId="7" borderId="2" xfId="10" applyFont="1" applyFill="1" applyBorder="1" applyAlignment="1">
      <alignment horizontal="center" vertical="center" wrapText="1"/>
    </xf>
    <xf numFmtId="0" fontId="12" fillId="14" borderId="3" xfId="10" applyFont="1" applyFill="1" applyBorder="1" applyAlignment="1">
      <alignment horizontal="left" vertical="center" wrapText="1"/>
    </xf>
    <xf numFmtId="0" fontId="16" fillId="14" borderId="0" xfId="10" applyFont="1" applyFill="1" applyAlignment="1">
      <alignment vertical="center" wrapText="1"/>
    </xf>
    <xf numFmtId="0" fontId="16" fillId="14" borderId="0" xfId="10" applyFont="1" applyFill="1" applyAlignment="1">
      <alignment horizontal="center" vertical="center" wrapText="1"/>
    </xf>
    <xf numFmtId="0" fontId="16" fillId="0" borderId="0" xfId="10" applyFont="1" applyAlignment="1">
      <alignment vertical="center" wrapText="1"/>
    </xf>
    <xf numFmtId="0" fontId="16" fillId="14" borderId="21" xfId="10" applyFont="1" applyFill="1" applyBorder="1" applyAlignment="1">
      <alignment horizontal="center" vertical="center" wrapText="1"/>
    </xf>
    <xf numFmtId="0" fontId="16" fillId="14" borderId="47" xfId="10" applyFont="1" applyFill="1" applyBorder="1" applyAlignment="1">
      <alignment horizontal="center" vertical="center" wrapText="1"/>
    </xf>
    <xf numFmtId="0" fontId="16" fillId="0" borderId="3" xfId="10" applyFont="1" applyBorder="1" applyAlignment="1">
      <alignment horizontal="center" vertical="center" wrapText="1"/>
    </xf>
    <xf numFmtId="0" fontId="16" fillId="0" borderId="13" xfId="10" applyFont="1" applyBorder="1" applyAlignment="1">
      <alignment horizontal="center" vertical="center" wrapText="1"/>
    </xf>
    <xf numFmtId="0" fontId="16" fillId="14" borderId="25" xfId="10" applyFont="1" applyFill="1" applyBorder="1" applyAlignment="1">
      <alignment horizontal="center" vertical="center" wrapText="1"/>
    </xf>
    <xf numFmtId="0" fontId="16" fillId="14" borderId="48" xfId="10" applyFont="1" applyFill="1" applyBorder="1" applyAlignment="1">
      <alignment vertical="center" wrapText="1"/>
    </xf>
    <xf numFmtId="0" fontId="16" fillId="11" borderId="2" xfId="10" applyFont="1" applyFill="1" applyBorder="1" applyAlignment="1">
      <alignment horizontal="center" vertical="center" wrapText="1"/>
    </xf>
    <xf numFmtId="0" fontId="16" fillId="11" borderId="12" xfId="10" applyFont="1" applyFill="1" applyBorder="1" applyAlignment="1">
      <alignment horizontal="center" vertical="center" wrapText="1"/>
    </xf>
    <xf numFmtId="0" fontId="16" fillId="11" borderId="13" xfId="10" applyFont="1" applyFill="1" applyBorder="1" applyAlignment="1">
      <alignment horizontal="center" vertical="center" wrapText="1"/>
    </xf>
    <xf numFmtId="0" fontId="16" fillId="14" borderId="29" xfId="10" applyFont="1" applyFill="1" applyBorder="1" applyAlignment="1">
      <alignment horizontal="center" vertical="center" wrapText="1"/>
    </xf>
    <xf numFmtId="0" fontId="16" fillId="14" borderId="8" xfId="10" applyFont="1" applyFill="1" applyBorder="1" applyAlignment="1">
      <alignment vertical="center" wrapText="1"/>
    </xf>
    <xf numFmtId="0" fontId="17" fillId="11" borderId="2" xfId="10" applyFont="1" applyFill="1" applyBorder="1" applyAlignment="1">
      <alignment horizontal="center" vertical="center" wrapText="1"/>
    </xf>
    <xf numFmtId="0" fontId="17" fillId="11" borderId="12" xfId="10" applyFont="1" applyFill="1" applyBorder="1" applyAlignment="1">
      <alignment horizontal="center" vertical="center" wrapText="1"/>
    </xf>
    <xf numFmtId="0" fontId="17" fillId="11" borderId="13" xfId="10" applyFont="1" applyFill="1" applyBorder="1" applyAlignment="1">
      <alignment horizontal="center" vertical="center" wrapText="1"/>
    </xf>
    <xf numFmtId="0" fontId="16" fillId="11" borderId="0" xfId="10" applyFont="1" applyFill="1" applyAlignment="1">
      <alignment vertical="center" wrapText="1"/>
    </xf>
    <xf numFmtId="0" fontId="16" fillId="14" borderId="5" xfId="10" applyFont="1" applyFill="1" applyBorder="1" applyAlignment="1">
      <alignment horizontal="center" vertical="center" wrapText="1"/>
    </xf>
    <xf numFmtId="0" fontId="16" fillId="14" borderId="6" xfId="10" applyFont="1" applyFill="1" applyBorder="1" applyAlignment="1">
      <alignment horizontal="center" vertical="center" wrapText="1"/>
    </xf>
    <xf numFmtId="0" fontId="16" fillId="14" borderId="7" xfId="10" applyFont="1" applyFill="1" applyBorder="1" applyAlignment="1">
      <alignment horizontal="center" vertical="center" wrapText="1"/>
    </xf>
    <xf numFmtId="0" fontId="16" fillId="14" borderId="14" xfId="10" applyFont="1" applyFill="1" applyBorder="1" applyAlignment="1">
      <alignment horizontal="center" vertical="center" wrapText="1"/>
    </xf>
    <xf numFmtId="0" fontId="16" fillId="14" borderId="1" xfId="10" applyFont="1" applyFill="1" applyBorder="1" applyAlignment="1">
      <alignment horizontal="center" vertical="center" wrapText="1"/>
    </xf>
    <xf numFmtId="0" fontId="16" fillId="14" borderId="15" xfId="10" applyFont="1" applyFill="1" applyBorder="1" applyAlignment="1">
      <alignment horizontal="center" vertical="center" wrapText="1"/>
    </xf>
    <xf numFmtId="0" fontId="16" fillId="14" borderId="11" xfId="10" applyFont="1" applyFill="1" applyBorder="1" applyAlignment="1">
      <alignment vertical="center" wrapText="1"/>
    </xf>
    <xf numFmtId="0" fontId="16" fillId="14" borderId="16" xfId="10" applyFont="1" applyFill="1" applyBorder="1" applyAlignment="1">
      <alignment vertical="center" wrapText="1"/>
    </xf>
    <xf numFmtId="0" fontId="16" fillId="14" borderId="3" xfId="10" applyFont="1" applyFill="1" applyBorder="1" applyAlignment="1">
      <alignment vertical="center" wrapText="1"/>
    </xf>
    <xf numFmtId="0" fontId="16" fillId="14" borderId="16" xfId="10" applyFont="1" applyFill="1" applyBorder="1" applyAlignment="1">
      <alignment horizontal="center" vertical="center" wrapText="1"/>
    </xf>
    <xf numFmtId="0" fontId="109" fillId="14" borderId="3" xfId="10" applyFont="1" applyFill="1" applyBorder="1" applyAlignment="1">
      <alignment horizontal="left" vertical="center" wrapText="1"/>
    </xf>
    <xf numFmtId="10" fontId="16" fillId="14" borderId="16" xfId="10" applyNumberFormat="1" applyFont="1" applyFill="1" applyBorder="1" applyAlignment="1">
      <alignment vertical="center" wrapText="1"/>
    </xf>
    <xf numFmtId="0" fontId="16" fillId="14" borderId="0" xfId="10" quotePrefix="1" applyFont="1" applyFill="1" applyAlignment="1">
      <alignment vertical="center" wrapText="1"/>
    </xf>
    <xf numFmtId="0" fontId="16" fillId="14" borderId="3" xfId="10" applyFont="1" applyFill="1" applyBorder="1" applyAlignment="1">
      <alignment horizontal="left" vertical="center" wrapText="1" indent="1"/>
    </xf>
    <xf numFmtId="10" fontId="16" fillId="14" borderId="3" xfId="10" applyNumberFormat="1" applyFont="1" applyFill="1" applyBorder="1" applyAlignment="1">
      <alignment vertical="center" wrapText="1"/>
    </xf>
    <xf numFmtId="0" fontId="16" fillId="14" borderId="3" xfId="10" applyFont="1" applyFill="1" applyBorder="1" applyAlignment="1">
      <alignment horizontal="left" vertical="center" wrapText="1" indent="3"/>
    </xf>
    <xf numFmtId="0" fontId="16" fillId="14" borderId="3" xfId="10" applyFont="1" applyFill="1" applyBorder="1" applyAlignment="1">
      <alignment horizontal="left" vertical="center" wrapText="1" indent="4"/>
    </xf>
    <xf numFmtId="0" fontId="16" fillId="14" borderId="3" xfId="10" applyFont="1" applyFill="1" applyBorder="1" applyAlignment="1">
      <alignment horizontal="left" vertical="center" wrapText="1" indent="5"/>
    </xf>
    <xf numFmtId="10" fontId="16" fillId="0" borderId="3" xfId="10" applyNumberFormat="1" applyFont="1" applyBorder="1" applyAlignment="1">
      <alignment vertical="center" wrapText="1"/>
    </xf>
    <xf numFmtId="0" fontId="16" fillId="0" borderId="3" xfId="10" applyFont="1" applyBorder="1" applyAlignment="1">
      <alignment vertical="center" wrapText="1"/>
    </xf>
    <xf numFmtId="0" fontId="16" fillId="18" borderId="3" xfId="10" applyFont="1" applyFill="1" applyBorder="1" applyAlignment="1">
      <alignment vertical="center" wrapText="1"/>
    </xf>
    <xf numFmtId="0" fontId="16" fillId="14" borderId="3" xfId="10" applyFont="1" applyFill="1" applyBorder="1" applyAlignment="1">
      <alignment horizontal="left" vertical="center" wrapText="1" indent="2"/>
    </xf>
    <xf numFmtId="0" fontId="124" fillId="0" borderId="0" xfId="10" applyFont="1" applyAlignment="1">
      <alignment vertical="center"/>
    </xf>
    <xf numFmtId="0" fontId="16" fillId="14" borderId="0" xfId="10" applyFont="1" applyFill="1"/>
    <xf numFmtId="0" fontId="17" fillId="14" borderId="0" xfId="10" applyFont="1" applyFill="1"/>
    <xf numFmtId="0" fontId="16" fillId="14" borderId="3" xfId="10" applyFont="1" applyFill="1" applyBorder="1" applyAlignment="1">
      <alignment horizontal="center"/>
    </xf>
    <xf numFmtId="0" fontId="16" fillId="14" borderId="14" xfId="10" applyFont="1" applyFill="1" applyBorder="1" applyAlignment="1">
      <alignment horizontal="center" vertical="center"/>
    </xf>
    <xf numFmtId="0" fontId="16" fillId="0" borderId="14" xfId="10" applyFont="1" applyBorder="1" applyAlignment="1">
      <alignment horizontal="center" vertical="center" wrapText="1"/>
    </xf>
    <xf numFmtId="0" fontId="16" fillId="14" borderId="16" xfId="10" applyFont="1" applyFill="1" applyBorder="1" applyAlignment="1">
      <alignment horizontal="center" vertical="center"/>
    </xf>
    <xf numFmtId="0" fontId="16" fillId="0" borderId="16" xfId="10" applyFont="1" applyBorder="1" applyAlignment="1">
      <alignment horizontal="center" vertical="center" wrapText="1"/>
    </xf>
    <xf numFmtId="0" fontId="16" fillId="14" borderId="3" xfId="10" applyFont="1" applyFill="1" applyBorder="1"/>
    <xf numFmtId="0" fontId="16" fillId="0" borderId="3" xfId="10" applyFont="1" applyBorder="1"/>
    <xf numFmtId="0" fontId="16" fillId="14" borderId="3" xfId="10" applyFont="1" applyFill="1" applyBorder="1" applyAlignment="1">
      <alignment horizontal="left" indent="2"/>
    </xf>
    <xf numFmtId="4" fontId="18" fillId="14" borderId="3" xfId="1" applyNumberFormat="1" applyFont="1" applyFill="1" applyBorder="1" applyAlignment="1">
      <alignment vertical="center"/>
    </xf>
    <xf numFmtId="49" fontId="125" fillId="21" borderId="49" xfId="10" applyNumberFormat="1" applyFont="1" applyFill="1" applyBorder="1" applyAlignment="1" applyProtection="1">
      <alignment horizontal="left" vertical="top"/>
      <protection locked="0"/>
    </xf>
    <xf numFmtId="0" fontId="71" fillId="0" borderId="0" xfId="10" applyFont="1"/>
    <xf numFmtId="0" fontId="19" fillId="22" borderId="3" xfId="10" applyFont="1" applyFill="1" applyBorder="1" applyAlignment="1">
      <alignment vertical="center" wrapText="1"/>
    </xf>
    <xf numFmtId="0" fontId="18" fillId="0" borderId="3" xfId="10" applyFont="1" applyBorder="1" applyAlignment="1">
      <alignment vertical="center" wrapText="1"/>
    </xf>
    <xf numFmtId="0" fontId="13" fillId="2" borderId="0" xfId="10" applyFont="1" applyFill="1"/>
    <xf numFmtId="0" fontId="45" fillId="22" borderId="21" xfId="10" applyFont="1" applyFill="1" applyBorder="1" applyAlignment="1">
      <alignment horizontal="center" vertical="center"/>
    </xf>
    <xf numFmtId="0" fontId="45" fillId="22" borderId="27" xfId="10" applyFont="1" applyFill="1" applyBorder="1" applyAlignment="1">
      <alignment horizontal="center" vertical="center"/>
    </xf>
    <xf numFmtId="0" fontId="45" fillId="22" borderId="23" xfId="10" applyFont="1" applyFill="1" applyBorder="1" applyAlignment="1">
      <alignment horizontal="center" vertical="center"/>
    </xf>
    <xf numFmtId="0" fontId="126" fillId="0" borderId="0" xfId="10" applyFont="1"/>
    <xf numFmtId="0" fontId="19" fillId="2" borderId="0" xfId="12" applyFont="1" applyBorder="1">
      <alignment horizontal="center" wrapText="1"/>
    </xf>
    <xf numFmtId="0" fontId="19" fillId="22" borderId="5" xfId="10" applyFont="1" applyFill="1" applyBorder="1" applyAlignment="1">
      <alignment horizontal="center" vertical="center" wrapText="1"/>
    </xf>
    <xf numFmtId="0" fontId="19" fillId="22" borderId="6" xfId="10" applyFont="1" applyFill="1" applyBorder="1" applyAlignment="1">
      <alignment horizontal="center" vertical="center" wrapText="1"/>
    </xf>
    <xf numFmtId="0" fontId="19" fillId="22" borderId="7" xfId="10" applyFont="1" applyFill="1" applyBorder="1" applyAlignment="1">
      <alignment horizontal="center" vertical="center" wrapText="1"/>
    </xf>
    <xf numFmtId="0" fontId="19" fillId="2" borderId="16" xfId="12" applyFont="1" applyBorder="1" applyAlignment="1">
      <alignment horizontal="center" vertical="center" wrapText="1"/>
    </xf>
    <xf numFmtId="0" fontId="19" fillId="22" borderId="14" xfId="10" applyFont="1" applyFill="1" applyBorder="1" applyAlignment="1">
      <alignment horizontal="center" vertical="center" wrapText="1"/>
    </xf>
    <xf numFmtId="0" fontId="19" fillId="22" borderId="2" xfId="10" applyFont="1" applyFill="1" applyBorder="1" applyAlignment="1">
      <alignment horizontal="center" vertical="center" wrapText="1"/>
    </xf>
    <xf numFmtId="0" fontId="19" fillId="22" borderId="12" xfId="10" applyFont="1" applyFill="1" applyBorder="1" applyAlignment="1">
      <alignment horizontal="center" vertical="center" wrapText="1"/>
    </xf>
    <xf numFmtId="0" fontId="19" fillId="22" borderId="13" xfId="10" applyFont="1" applyFill="1" applyBorder="1" applyAlignment="1">
      <alignment horizontal="center" vertical="center" wrapText="1"/>
    </xf>
    <xf numFmtId="0" fontId="19" fillId="22" borderId="1" xfId="10" applyFont="1" applyFill="1" applyBorder="1" applyAlignment="1">
      <alignment horizontal="center" vertical="center" wrapText="1"/>
    </xf>
    <xf numFmtId="0" fontId="19" fillId="22" borderId="0" xfId="10" applyFont="1" applyFill="1" applyAlignment="1">
      <alignment horizontal="center" vertical="center" wrapText="1"/>
    </xf>
    <xf numFmtId="0" fontId="19" fillId="22" borderId="8" xfId="10" applyFont="1" applyFill="1" applyBorder="1" applyAlignment="1">
      <alignment horizontal="center" vertical="center" wrapText="1"/>
    </xf>
    <xf numFmtId="0" fontId="19" fillId="2" borderId="3" xfId="12" applyFont="1" applyBorder="1" applyAlignment="1">
      <alignment horizontal="center" vertical="center" wrapText="1"/>
    </xf>
    <xf numFmtId="0" fontId="19" fillId="22" borderId="15" xfId="10" applyFont="1" applyFill="1" applyBorder="1" applyAlignment="1">
      <alignment horizontal="center" vertical="center" wrapText="1"/>
    </xf>
    <xf numFmtId="0" fontId="19" fillId="0" borderId="3" xfId="12" applyFont="1" applyFill="1" applyBorder="1" applyAlignment="1">
      <alignment horizontal="center" vertical="center" wrapText="1"/>
    </xf>
    <xf numFmtId="0" fontId="112" fillId="0" borderId="3" xfId="10" applyFont="1" applyBorder="1" applyAlignment="1">
      <alignment horizontal="center" vertical="center" wrapText="1"/>
    </xf>
    <xf numFmtId="0" fontId="112" fillId="2" borderId="3" xfId="12" applyFont="1" applyBorder="1" applyAlignment="1">
      <alignment horizontal="center" vertical="center" wrapText="1"/>
    </xf>
    <xf numFmtId="0" fontId="112" fillId="0" borderId="3" xfId="12" applyFont="1" applyFill="1" applyBorder="1" applyAlignment="1">
      <alignment horizontal="center" vertical="center" wrapText="1"/>
    </xf>
    <xf numFmtId="0" fontId="19" fillId="22" borderId="16" xfId="10" applyFont="1" applyFill="1" applyBorder="1" applyAlignment="1">
      <alignment horizontal="center" vertical="center" wrapText="1"/>
    </xf>
    <xf numFmtId="0" fontId="112" fillId="0" borderId="3" xfId="12" applyFont="1" applyFill="1" applyBorder="1" applyAlignment="1">
      <alignment horizontal="center" vertical="center" wrapText="1"/>
    </xf>
    <xf numFmtId="0" fontId="112" fillId="2" borderId="3" xfId="12" applyFont="1" applyBorder="1" applyAlignment="1">
      <alignment horizontal="center" vertical="center" wrapText="1"/>
    </xf>
    <xf numFmtId="0" fontId="19" fillId="22" borderId="9" xfId="10" applyFont="1" applyFill="1" applyBorder="1" applyAlignment="1">
      <alignment horizontal="center" vertical="center" wrapText="1"/>
    </xf>
    <xf numFmtId="0" fontId="19" fillId="22" borderId="10" xfId="10" applyFont="1" applyFill="1" applyBorder="1" applyAlignment="1">
      <alignment horizontal="center" vertical="center" wrapText="1"/>
    </xf>
    <xf numFmtId="0" fontId="19" fillId="22" borderId="11" xfId="10" applyFont="1" applyFill="1" applyBorder="1" applyAlignment="1">
      <alignment horizontal="center" vertical="center" wrapText="1"/>
    </xf>
    <xf numFmtId="49" fontId="40" fillId="22" borderId="3" xfId="10" applyNumberFormat="1" applyFont="1" applyFill="1" applyBorder="1" applyAlignment="1">
      <alignment horizontal="center" vertical="center"/>
    </xf>
    <xf numFmtId="0" fontId="19" fillId="22" borderId="3" xfId="10" applyFont="1" applyFill="1" applyBorder="1" applyAlignment="1">
      <alignment horizontal="center" vertical="center" wrapText="1"/>
    </xf>
    <xf numFmtId="49" fontId="18" fillId="22" borderId="2" xfId="13" applyNumberFormat="1" applyFont="1" applyFill="1" applyBorder="1" applyAlignment="1">
      <alignment horizontal="right" vertical="center" indent="1"/>
    </xf>
    <xf numFmtId="3" fontId="112" fillId="23" borderId="3" xfId="14" applyFont="1" applyFill="1" applyBorder="1" applyProtection="1">
      <alignment horizontal="right" vertical="center"/>
    </xf>
    <xf numFmtId="3" fontId="112" fillId="18" borderId="3" xfId="14" applyFont="1" applyFill="1" applyBorder="1" applyProtection="1">
      <alignment horizontal="right" vertical="center"/>
    </xf>
    <xf numFmtId="0" fontId="112" fillId="22" borderId="3" xfId="10" applyFont="1" applyFill="1" applyBorder="1" applyAlignment="1">
      <alignment horizontal="center" vertical="center" wrapText="1"/>
    </xf>
    <xf numFmtId="0" fontId="40" fillId="0" borderId="3" xfId="10" applyFont="1" applyBorder="1" applyAlignment="1">
      <alignment horizontal="left" vertical="center" wrapText="1"/>
    </xf>
    <xf numFmtId="3" fontId="18" fillId="23" borderId="2" xfId="10" applyNumberFormat="1" applyFont="1" applyFill="1" applyBorder="1" applyAlignment="1">
      <alignment horizontal="right" vertical="center" wrapText="1"/>
    </xf>
    <xf numFmtId="3" fontId="18" fillId="24" borderId="3" xfId="14" applyFont="1" applyFill="1" applyBorder="1" applyAlignment="1">
      <alignment horizontal="center" vertical="center"/>
      <protection locked="0"/>
    </xf>
    <xf numFmtId="3" fontId="18" fillId="24" borderId="2" xfId="15" applyNumberFormat="1" applyFont="1" applyFill="1" applyBorder="1" applyAlignment="1" applyProtection="1">
      <alignment horizontal="right" vertical="center" wrapText="1"/>
      <protection locked="0"/>
    </xf>
    <xf numFmtId="3" fontId="40" fillId="24" borderId="3" xfId="14" applyFont="1" applyFill="1" applyBorder="1">
      <alignment horizontal="right" vertical="center"/>
      <protection locked="0"/>
    </xf>
    <xf numFmtId="0" fontId="40" fillId="0" borderId="3" xfId="10" applyFont="1" applyBorder="1" applyAlignment="1">
      <alignment horizontal="left" vertical="center" indent="1"/>
    </xf>
    <xf numFmtId="0" fontId="40" fillId="0" borderId="3" xfId="10" applyFont="1" applyBorder="1" applyAlignment="1">
      <alignment horizontal="left" vertical="center"/>
    </xf>
    <xf numFmtId="3" fontId="18" fillId="24" borderId="2" xfId="16" applyNumberFormat="1" applyFont="1" applyFill="1" applyBorder="1" applyAlignment="1" applyProtection="1">
      <alignment horizontal="right" vertical="center" wrapText="1"/>
      <protection locked="0"/>
    </xf>
    <xf numFmtId="0" fontId="40" fillId="0" borderId="3" xfId="10" applyFont="1" applyBorder="1" applyAlignment="1">
      <alignment horizontal="left" vertical="top"/>
    </xf>
    <xf numFmtId="0" fontId="4" fillId="2" borderId="0" xfId="10" applyFill="1"/>
    <xf numFmtId="0" fontId="1" fillId="0" borderId="3" xfId="10" applyFont="1" applyBorder="1"/>
    <xf numFmtId="0" fontId="1" fillId="0" borderId="2" xfId="10" applyFont="1" applyBorder="1"/>
    <xf numFmtId="0" fontId="1" fillId="0" borderId="12" xfId="10" applyFont="1" applyBorder="1"/>
    <xf numFmtId="0" fontId="40" fillId="0" borderId="13" xfId="10" applyFont="1" applyBorder="1"/>
    <xf numFmtId="49" fontId="18" fillId="22" borderId="3" xfId="13" applyNumberFormat="1" applyFont="1" applyFill="1" applyBorder="1" applyAlignment="1">
      <alignment horizontal="right" vertical="center" indent="1"/>
    </xf>
    <xf numFmtId="3" fontId="1" fillId="23" borderId="3" xfId="10" applyNumberFormat="1" applyFont="1" applyFill="1" applyBorder="1"/>
    <xf numFmtId="0" fontId="40" fillId="24" borderId="3" xfId="16" applyFont="1" applyFill="1" applyBorder="1" applyProtection="1">
      <protection locked="0"/>
    </xf>
    <xf numFmtId="0" fontId="1" fillId="0" borderId="16" xfId="10" applyFont="1" applyBorder="1"/>
    <xf numFmtId="0" fontId="40" fillId="0" borderId="16" xfId="10" applyFont="1" applyBorder="1"/>
    <xf numFmtId="0" fontId="19" fillId="22" borderId="21" xfId="10" applyFont="1" applyFill="1" applyBorder="1" applyAlignment="1">
      <alignment horizontal="center" vertical="center"/>
    </xf>
    <xf numFmtId="0" fontId="19" fillId="22" borderId="27" xfId="10" applyFont="1" applyFill="1" applyBorder="1" applyAlignment="1">
      <alignment horizontal="center" vertical="center"/>
    </xf>
    <xf numFmtId="0" fontId="19" fillId="22" borderId="23" xfId="10" applyFont="1" applyFill="1" applyBorder="1" applyAlignment="1">
      <alignment horizontal="center" vertical="center"/>
    </xf>
    <xf numFmtId="0" fontId="112" fillId="0" borderId="0" xfId="10" applyFont="1"/>
    <xf numFmtId="0" fontId="40" fillId="0" borderId="0" xfId="10" applyFont="1"/>
    <xf numFmtId="0" fontId="127" fillId="22" borderId="3" xfId="10" applyFont="1" applyFill="1" applyBorder="1" applyAlignment="1">
      <alignment horizontal="left" vertical="center"/>
    </xf>
    <xf numFmtId="165" fontId="109" fillId="0" borderId="0" xfId="10" applyNumberFormat="1" applyFont="1" applyAlignment="1">
      <alignment vertical="center"/>
    </xf>
    <xf numFmtId="0" fontId="19" fillId="0" borderId="3" xfId="12" applyFont="1" applyFill="1" applyBorder="1">
      <alignment horizontal="center" wrapText="1"/>
    </xf>
    <xf numFmtId="0" fontId="18" fillId="0" borderId="3" xfId="12" applyFont="1" applyFill="1" applyBorder="1" applyAlignment="1">
      <alignment horizontal="center" vertical="center" wrapText="1"/>
    </xf>
    <xf numFmtId="0" fontId="18" fillId="0" borderId="3" xfId="1" applyFont="1" applyBorder="1" applyAlignment="1">
      <alignment horizontal="center" vertical="center" wrapText="1"/>
    </xf>
    <xf numFmtId="49" fontId="4" fillId="22" borderId="3" xfId="10" applyNumberFormat="1" applyFill="1" applyBorder="1" applyAlignment="1">
      <alignment horizontal="center" vertical="center"/>
    </xf>
    <xf numFmtId="49" fontId="16" fillId="22" borderId="3" xfId="13" applyNumberFormat="1" applyFont="1" applyFill="1" applyBorder="1" applyAlignment="1">
      <alignment horizontal="right" vertical="center" indent="1"/>
    </xf>
    <xf numFmtId="1" fontId="17" fillId="23" borderId="3" xfId="16" applyNumberFormat="1" applyFont="1" applyFill="1" applyBorder="1" applyAlignment="1">
      <alignment horizontal="right" vertical="center" wrapText="1"/>
    </xf>
    <xf numFmtId="1" fontId="17" fillId="23" borderId="3" xfId="14" applyNumberFormat="1" applyFont="1" applyFill="1" applyBorder="1" applyProtection="1">
      <alignment horizontal="right" vertical="center"/>
    </xf>
    <xf numFmtId="0" fontId="16" fillId="0" borderId="3" xfId="10" applyFont="1" applyBorder="1" applyAlignment="1">
      <alignment vertical="center" wrapText="1"/>
    </xf>
    <xf numFmtId="1" fontId="16" fillId="24" borderId="3" xfId="14" applyNumberFormat="1" applyFont="1" applyFill="1" applyBorder="1">
      <alignment horizontal="right" vertical="center"/>
      <protection locked="0"/>
    </xf>
    <xf numFmtId="0" fontId="18" fillId="24" borderId="3" xfId="16" quotePrefix="1" applyFont="1" applyFill="1" applyBorder="1" applyAlignment="1" applyProtection="1">
      <alignment horizontal="left" vertical="center"/>
      <protection locked="0"/>
    </xf>
    <xf numFmtId="0" fontId="16" fillId="0" borderId="3" xfId="10" applyFont="1" applyBorder="1" applyAlignment="1">
      <alignment horizontal="left" vertical="center" wrapText="1"/>
    </xf>
    <xf numFmtId="0" fontId="16" fillId="0" borderId="3" xfId="10" applyFont="1" applyBorder="1" applyAlignment="1">
      <alignment horizontal="left" vertical="center"/>
    </xf>
    <xf numFmtId="0" fontId="18" fillId="7" borderId="3" xfId="16" quotePrefix="1" applyFont="1" applyFill="1" applyBorder="1" applyAlignment="1">
      <alignment horizontal="left" vertical="center"/>
    </xf>
    <xf numFmtId="0" fontId="16" fillId="0" borderId="3" xfId="10" applyFont="1" applyBorder="1" applyAlignment="1">
      <alignment horizontal="left" vertical="center" indent="1"/>
    </xf>
    <xf numFmtId="0" fontId="4" fillId="0" borderId="3" xfId="10" applyBorder="1" applyAlignment="1">
      <alignment horizontal="left" vertical="center" indent="1"/>
    </xf>
    <xf numFmtId="0" fontId="16" fillId="24" borderId="3" xfId="16" applyFont="1" applyFill="1" applyBorder="1" applyAlignment="1" applyProtection="1">
      <alignment vertical="center"/>
      <protection locked="0"/>
    </xf>
    <xf numFmtId="0" fontId="16" fillId="0" borderId="3" xfId="10" applyFont="1" applyBorder="1" applyAlignment="1">
      <alignment horizontal="left" vertical="center" wrapText="1" indent="1"/>
    </xf>
    <xf numFmtId="0" fontId="4" fillId="0" borderId="3" xfId="10" applyBorder="1" applyAlignment="1">
      <alignment horizontal="left" vertical="center"/>
    </xf>
    <xf numFmtId="0" fontId="18" fillId="7" borderId="3" xfId="10" quotePrefix="1" applyFont="1" applyFill="1" applyBorder="1" applyAlignment="1">
      <alignment horizontal="left" vertical="center"/>
    </xf>
    <xf numFmtId="0" fontId="19" fillId="7" borderId="3" xfId="10" applyFont="1" applyFill="1" applyBorder="1" applyAlignment="1">
      <alignment vertical="center" wrapText="1"/>
    </xf>
    <xf numFmtId="0" fontId="18" fillId="24" borderId="3" xfId="10" applyFont="1" applyFill="1" applyBorder="1" applyProtection="1">
      <protection locked="0"/>
    </xf>
    <xf numFmtId="0" fontId="18" fillId="24" borderId="3" xfId="10" quotePrefix="1" applyFont="1" applyFill="1" applyBorder="1" applyAlignment="1" applyProtection="1">
      <alignment horizontal="left" vertical="center"/>
      <protection locked="0"/>
    </xf>
    <xf numFmtId="0" fontId="19" fillId="24" borderId="3" xfId="10" applyFont="1" applyFill="1" applyBorder="1" applyAlignment="1" applyProtection="1">
      <alignment vertical="center" wrapText="1"/>
      <protection locked="0"/>
    </xf>
    <xf numFmtId="0" fontId="129" fillId="0" borderId="0" xfId="10" applyFont="1"/>
    <xf numFmtId="0" fontId="40" fillId="14" borderId="0" xfId="10" applyFont="1" applyFill="1"/>
    <xf numFmtId="0" fontId="18" fillId="0" borderId="0" xfId="10" applyFont="1" applyAlignment="1">
      <alignment vertical="center" wrapText="1"/>
    </xf>
    <xf numFmtId="0" fontId="19" fillId="22" borderId="2" xfId="10" applyFont="1" applyFill="1" applyBorder="1" applyAlignment="1">
      <alignment horizontal="center" vertical="center"/>
    </xf>
    <xf numFmtId="0" fontId="19" fillId="22" borderId="12" xfId="10" applyFont="1" applyFill="1" applyBorder="1" applyAlignment="1">
      <alignment horizontal="center" vertical="center"/>
    </xf>
    <xf numFmtId="0" fontId="19" fillId="22" borderId="13" xfId="10" applyFont="1" applyFill="1" applyBorder="1" applyAlignment="1">
      <alignment horizontal="center" vertical="center"/>
    </xf>
    <xf numFmtId="0" fontId="19" fillId="0" borderId="5" xfId="10" applyFont="1" applyBorder="1" applyAlignment="1">
      <alignment horizontal="left" vertical="center" wrapText="1" indent="5"/>
    </xf>
    <xf numFmtId="0" fontId="19" fillId="0" borderId="6" xfId="10" applyFont="1" applyBorder="1" applyAlignment="1">
      <alignment vertical="center" wrapText="1"/>
    </xf>
    <xf numFmtId="0" fontId="19" fillId="0" borderId="7" xfId="10" applyFont="1" applyBorder="1" applyAlignment="1">
      <alignment vertical="center" wrapText="1"/>
    </xf>
    <xf numFmtId="0" fontId="112" fillId="0" borderId="3" xfId="10" applyFont="1" applyBorder="1" applyAlignment="1">
      <alignment horizontal="center" vertical="top" wrapText="1"/>
    </xf>
    <xf numFmtId="0" fontId="19" fillId="0" borderId="0" xfId="10" applyFont="1" applyAlignment="1">
      <alignment vertical="center" wrapText="1"/>
    </xf>
    <xf numFmtId="0" fontId="19" fillId="0" borderId="9" xfId="10" applyFont="1" applyBorder="1" applyAlignment="1">
      <alignment horizontal="center" vertical="center" wrapText="1"/>
    </xf>
    <xf numFmtId="0" fontId="112" fillId="14" borderId="14" xfId="10" applyFont="1" applyFill="1" applyBorder="1" applyAlignment="1">
      <alignment vertical="top" wrapText="1"/>
    </xf>
    <xf numFmtId="0" fontId="112" fillId="0" borderId="14" xfId="10" applyFont="1" applyBorder="1" applyAlignment="1">
      <alignment vertical="top" wrapText="1"/>
    </xf>
    <xf numFmtId="49" fontId="40" fillId="22" borderId="13" xfId="10" applyNumberFormat="1" applyFont="1" applyFill="1" applyBorder="1" applyAlignment="1">
      <alignment horizontal="center" vertical="center"/>
    </xf>
    <xf numFmtId="0" fontId="19" fillId="0" borderId="3" xfId="10" applyFont="1" applyBorder="1" applyAlignment="1">
      <alignment vertical="center" wrapText="1"/>
    </xf>
    <xf numFmtId="0" fontId="40" fillId="0" borderId="3" xfId="10" applyFont="1" applyBorder="1" applyAlignment="1">
      <alignment vertical="center"/>
    </xf>
    <xf numFmtId="1" fontId="12" fillId="23" borderId="3" xfId="10" applyNumberFormat="1" applyFont="1" applyFill="1" applyBorder="1" applyAlignment="1">
      <alignment horizontal="right" vertical="center" wrapText="1"/>
    </xf>
    <xf numFmtId="0" fontId="40" fillId="24" borderId="3" xfId="10" applyFont="1" applyFill="1" applyBorder="1" applyAlignment="1" applyProtection="1">
      <alignment horizontal="right" vertical="center" wrapText="1"/>
      <protection locked="0"/>
    </xf>
    <xf numFmtId="0" fontId="18" fillId="0" borderId="3" xfId="10" applyFont="1" applyBorder="1" applyAlignment="1">
      <alignment horizontal="left" vertical="center" wrapText="1" indent="3"/>
    </xf>
    <xf numFmtId="166" fontId="40" fillId="24" borderId="3" xfId="16" applyNumberFormat="1" applyFont="1" applyFill="1" applyBorder="1" applyAlignment="1" applyProtection="1">
      <alignment horizontal="right" vertical="center" wrapText="1"/>
      <protection locked="0"/>
    </xf>
    <xf numFmtId="0" fontId="40" fillId="24" borderId="3" xfId="10" applyFont="1" applyFill="1" applyBorder="1" applyAlignment="1" applyProtection="1">
      <alignment horizontal="right" vertical="center"/>
      <protection locked="0"/>
    </xf>
    <xf numFmtId="0" fontId="40" fillId="7" borderId="3" xfId="10" applyFont="1" applyFill="1" applyBorder="1" applyAlignment="1">
      <alignment horizontal="right" vertical="center"/>
    </xf>
    <xf numFmtId="166" fontId="40" fillId="24" borderId="3" xfId="10" applyNumberFormat="1" applyFont="1" applyFill="1" applyBorder="1" applyAlignment="1" applyProtection="1">
      <alignment horizontal="right" vertical="center" wrapText="1"/>
      <protection locked="0"/>
    </xf>
    <xf numFmtId="166" fontId="40" fillId="7" borderId="3" xfId="10" applyNumberFormat="1" applyFont="1" applyFill="1" applyBorder="1" applyAlignment="1">
      <alignment horizontal="right" vertical="center" wrapText="1"/>
    </xf>
    <xf numFmtId="0" fontId="40" fillId="24" borderId="3" xfId="16" applyFont="1" applyFill="1" applyBorder="1" applyAlignment="1" applyProtection="1">
      <alignment horizontal="right" vertical="center" wrapText="1"/>
      <protection locked="0"/>
    </xf>
    <xf numFmtId="0" fontId="40" fillId="7" borderId="3" xfId="10" applyFont="1" applyFill="1" applyBorder="1" applyAlignment="1">
      <alignment horizontal="right" vertical="center" wrapText="1"/>
    </xf>
    <xf numFmtId="0" fontId="130" fillId="2" borderId="0" xfId="10" applyFont="1" applyFill="1"/>
    <xf numFmtId="0" fontId="130" fillId="2" borderId="0" xfId="10" applyFont="1" applyFill="1" applyAlignment="1">
      <alignment wrapText="1"/>
    </xf>
    <xf numFmtId="0" fontId="19" fillId="22" borderId="21" xfId="10" applyFont="1" applyFill="1" applyBorder="1" applyAlignment="1">
      <alignment horizontal="center" vertical="center" wrapText="1"/>
    </xf>
    <xf numFmtId="0" fontId="19" fillId="22" borderId="27" xfId="10" applyFont="1" applyFill="1" applyBorder="1" applyAlignment="1">
      <alignment horizontal="center" vertical="center" wrapText="1"/>
    </xf>
    <xf numFmtId="0" fontId="19" fillId="22" borderId="23" xfId="10" applyFont="1" applyFill="1" applyBorder="1" applyAlignment="1">
      <alignment horizontal="center" vertical="center" wrapText="1"/>
    </xf>
    <xf numFmtId="0" fontId="40" fillId="14" borderId="0" xfId="10" applyFont="1" applyFill="1" applyAlignment="1">
      <alignment horizontal="right" wrapText="1"/>
    </xf>
    <xf numFmtId="0" fontId="19" fillId="22" borderId="3" xfId="10" applyFont="1" applyFill="1" applyBorder="1" applyAlignment="1">
      <alignment vertical="top" wrapText="1"/>
    </xf>
    <xf numFmtId="0" fontId="19" fillId="0" borderId="16" xfId="10" applyFont="1" applyBorder="1" applyAlignment="1">
      <alignment vertical="center"/>
    </xf>
    <xf numFmtId="0" fontId="40" fillId="0" borderId="3" xfId="16" applyFont="1" applyBorder="1" applyAlignment="1">
      <alignment horizontal="left" vertical="top" wrapText="1"/>
    </xf>
    <xf numFmtId="0" fontId="18" fillId="24" borderId="3" xfId="16" applyFont="1" applyFill="1" applyBorder="1" applyAlignment="1" applyProtection="1">
      <alignment horizontal="center" vertical="center" wrapText="1"/>
      <protection locked="0"/>
    </xf>
    <xf numFmtId="0" fontId="18" fillId="24" borderId="3" xfId="10" applyFont="1" applyFill="1" applyBorder="1" applyAlignment="1" applyProtection="1">
      <alignment horizontal="center" vertical="center" wrapText="1"/>
      <protection locked="0"/>
    </xf>
    <xf numFmtId="0" fontId="40" fillId="0" borderId="3" xfId="10" applyFont="1" applyBorder="1" applyAlignment="1">
      <alignment horizontal="center" wrapText="1"/>
    </xf>
    <xf numFmtId="0" fontId="40" fillId="0" borderId="3" xfId="10" applyFont="1" applyBorder="1" applyAlignment="1">
      <alignment horizontal="left" vertical="top" wrapText="1"/>
    </xf>
    <xf numFmtId="0" fontId="18" fillId="24" borderId="3" xfId="10" quotePrefix="1" applyFont="1" applyFill="1" applyBorder="1" applyAlignment="1" applyProtection="1">
      <alignment horizontal="center" vertical="center" wrapText="1"/>
      <protection locked="0"/>
    </xf>
    <xf numFmtId="0" fontId="40" fillId="0" borderId="0" xfId="10" applyFont="1" applyAlignment="1">
      <alignment wrapText="1"/>
    </xf>
    <xf numFmtId="0" fontId="40" fillId="14" borderId="0" xfId="1" applyFont="1" applyFill="1" applyAlignment="1">
      <alignment horizontal="left" vertical="center" wrapText="1"/>
    </xf>
    <xf numFmtId="0" fontId="112" fillId="14" borderId="0" xfId="1" applyFont="1" applyFill="1" applyAlignment="1">
      <alignment horizontal="center" vertical="center" wrapText="1"/>
    </xf>
    <xf numFmtId="0" fontId="18" fillId="0" borderId="0" xfId="10" applyFont="1"/>
    <xf numFmtId="0" fontId="19" fillId="22" borderId="3" xfId="10" applyFont="1" applyFill="1" applyBorder="1" applyAlignment="1">
      <alignment horizontal="center" vertical="center" wrapText="1"/>
    </xf>
    <xf numFmtId="0" fontId="19" fillId="22" borderId="3" xfId="10" applyFont="1" applyFill="1" applyBorder="1" applyAlignment="1">
      <alignment horizontal="left" vertical="center" wrapText="1"/>
    </xf>
    <xf numFmtId="1" fontId="19" fillId="23" borderId="3" xfId="17" applyNumberFormat="1" applyFont="1" applyFill="1" applyBorder="1" applyAlignment="1" applyProtection="1">
      <alignment horizontal="right" vertical="center" wrapText="1"/>
    </xf>
    <xf numFmtId="0" fontId="127" fillId="22" borderId="3" xfId="10" applyFont="1" applyFill="1" applyBorder="1" applyAlignment="1">
      <alignment horizontal="left" vertical="center" wrapText="1"/>
    </xf>
    <xf numFmtId="165" fontId="18" fillId="0" borderId="2" xfId="10" applyNumberFormat="1" applyFont="1" applyBorder="1" applyAlignment="1">
      <alignment wrapText="1"/>
    </xf>
    <xf numFmtId="1" fontId="18" fillId="24" borderId="3" xfId="14" applyNumberFormat="1" applyFont="1" applyFill="1" applyBorder="1">
      <alignment horizontal="right" vertical="center"/>
      <protection locked="0"/>
    </xf>
    <xf numFmtId="1" fontId="18" fillId="24" borderId="16" xfId="14" applyNumberFormat="1" applyFont="1" applyFill="1" applyBorder="1">
      <alignment horizontal="right" vertical="center"/>
      <protection locked="0"/>
    </xf>
    <xf numFmtId="1" fontId="19" fillId="23" borderId="16" xfId="17" applyNumberFormat="1" applyFont="1" applyFill="1" applyBorder="1" applyAlignment="1" applyProtection="1">
      <alignment horizontal="right" vertical="center" wrapText="1"/>
    </xf>
    <xf numFmtId="165" fontId="18" fillId="0" borderId="2" xfId="10" applyNumberFormat="1" applyFont="1" applyBorder="1" applyAlignment="1">
      <alignment horizontal="left" wrapText="1"/>
    </xf>
    <xf numFmtId="0" fontId="4" fillId="0" borderId="50" xfId="10" applyBorder="1"/>
    <xf numFmtId="49" fontId="4" fillId="0" borderId="50" xfId="10" applyNumberFormat="1" applyBorder="1"/>
    <xf numFmtId="0" fontId="131" fillId="22" borderId="21" xfId="10" applyFont="1" applyFill="1" applyBorder="1" applyAlignment="1">
      <alignment horizontal="center" vertical="center" wrapText="1"/>
    </xf>
    <xf numFmtId="0" fontId="131" fillId="22" borderId="27" xfId="10" applyFont="1" applyFill="1" applyBorder="1" applyAlignment="1">
      <alignment horizontal="center" vertical="center" wrapText="1"/>
    </xf>
    <xf numFmtId="0" fontId="131" fillId="22" borderId="23" xfId="10" applyFont="1" applyFill="1" applyBorder="1" applyAlignment="1">
      <alignment horizontal="center" vertical="center" wrapText="1"/>
    </xf>
    <xf numFmtId="0" fontId="17" fillId="14" borderId="39" xfId="10" applyFont="1" applyFill="1" applyBorder="1" applyAlignment="1">
      <alignment horizontal="left" vertical="center"/>
    </xf>
    <xf numFmtId="0" fontId="17" fillId="14" borderId="0" xfId="10" applyFont="1" applyFill="1" applyAlignment="1">
      <alignment horizontal="left" vertical="center"/>
    </xf>
    <xf numFmtId="0" fontId="0" fillId="14" borderId="0" xfId="1" applyFont="1" applyFill="1" applyAlignment="1">
      <alignment horizontal="left" vertical="center" wrapText="1"/>
    </xf>
    <xf numFmtId="0" fontId="0" fillId="14" borderId="0" xfId="1" applyFont="1" applyFill="1" applyAlignment="1">
      <alignment horizontal="center" vertical="center" wrapText="1"/>
    </xf>
    <xf numFmtId="0" fontId="0" fillId="14" borderId="0" xfId="1" applyFont="1" applyFill="1" applyAlignment="1">
      <alignment vertical="center"/>
    </xf>
    <xf numFmtId="49" fontId="0" fillId="14" borderId="0" xfId="1" applyNumberFormat="1" applyFont="1" applyFill="1" applyAlignment="1">
      <alignment vertical="center"/>
    </xf>
    <xf numFmtId="0" fontId="0" fillId="14" borderId="0" xfId="1" applyFont="1" applyFill="1" applyAlignment="1">
      <alignment horizontal="left" vertical="center"/>
    </xf>
    <xf numFmtId="49" fontId="0" fillId="14" borderId="0" xfId="1" applyNumberFormat="1" applyFont="1" applyFill="1" applyAlignment="1">
      <alignment horizontal="left" vertical="center"/>
    </xf>
    <xf numFmtId="0" fontId="0" fillId="14" borderId="0" xfId="1" applyFont="1" applyFill="1" applyAlignment="1">
      <alignment horizontal="left"/>
    </xf>
    <xf numFmtId="0" fontId="0" fillId="14" borderId="0" xfId="1" applyFont="1" applyFill="1" applyAlignment="1">
      <alignment horizontal="center" vertical="center"/>
    </xf>
    <xf numFmtId="49" fontId="0" fillId="14" borderId="0" xfId="1" applyNumberFormat="1" applyFont="1" applyFill="1" applyAlignment="1">
      <alignment horizontal="left" vertical="center" wrapText="1"/>
    </xf>
    <xf numFmtId="0" fontId="17" fillId="22" borderId="2" xfId="19" applyFont="1" applyFill="1" applyBorder="1" applyAlignment="1">
      <alignment horizontal="center" vertical="center" wrapText="1"/>
    </xf>
    <xf numFmtId="0" fontId="17" fillId="22" borderId="12" xfId="19" applyFont="1" applyFill="1" applyBorder="1" applyAlignment="1">
      <alignment horizontal="center" vertical="center" wrapText="1"/>
    </xf>
    <xf numFmtId="0" fontId="17" fillId="22" borderId="13" xfId="19" applyFont="1" applyFill="1" applyBorder="1" applyAlignment="1">
      <alignment horizontal="center" vertical="center" wrapText="1"/>
    </xf>
    <xf numFmtId="49" fontId="17" fillId="22" borderId="3" xfId="19" applyNumberFormat="1" applyFont="1" applyFill="1" applyBorder="1" applyAlignment="1">
      <alignment horizontal="center" vertical="center" wrapText="1"/>
    </xf>
    <xf numFmtId="49" fontId="17" fillId="22" borderId="3" xfId="19" quotePrefix="1" applyNumberFormat="1" applyFont="1" applyFill="1" applyBorder="1" applyAlignment="1">
      <alignment horizontal="center" vertical="center" wrapText="1"/>
    </xf>
    <xf numFmtId="0" fontId="17" fillId="22" borderId="3" xfId="19" applyFont="1" applyFill="1" applyBorder="1" applyAlignment="1">
      <alignment horizontal="center" vertical="center" wrapText="1"/>
    </xf>
    <xf numFmtId="0" fontId="17" fillId="22" borderId="14" xfId="19" applyFont="1" applyFill="1" applyBorder="1" applyAlignment="1">
      <alignment horizontal="center" vertical="center" wrapText="1"/>
    </xf>
    <xf numFmtId="49" fontId="4" fillId="0" borderId="0" xfId="10" applyNumberFormat="1"/>
    <xf numFmtId="0" fontId="17" fillId="22" borderId="16" xfId="19" applyFont="1" applyFill="1" applyBorder="1" applyAlignment="1">
      <alignment horizontal="center" vertical="center" wrapText="1"/>
    </xf>
    <xf numFmtId="49" fontId="16" fillId="22" borderId="3" xfId="10" applyNumberFormat="1" applyFont="1" applyFill="1" applyBorder="1" applyAlignment="1">
      <alignment horizontal="center" vertical="center" wrapText="1"/>
    </xf>
    <xf numFmtId="0" fontId="16" fillId="0" borderId="2" xfId="1" applyFont="1" applyBorder="1" applyAlignment="1">
      <alignment horizontal="left" vertical="center" wrapText="1"/>
    </xf>
    <xf numFmtId="4" fontId="1" fillId="23" borderId="3" xfId="1" applyNumberFormat="1" applyFill="1" applyBorder="1" applyAlignment="1">
      <alignment horizontal="center" vertical="center" wrapText="1"/>
    </xf>
    <xf numFmtId="4" fontId="4" fillId="0" borderId="0" xfId="10" applyNumberFormat="1" applyAlignment="1">
      <alignment horizontal="center" vertical="center"/>
    </xf>
    <xf numFmtId="4" fontId="1" fillId="14" borderId="0" xfId="1" applyNumberFormat="1" applyFill="1" applyAlignment="1">
      <alignment horizontal="center" vertical="center" wrapText="1"/>
    </xf>
    <xf numFmtId="0" fontId="4" fillId="0" borderId="0" xfId="10" applyAlignment="1">
      <alignment horizontal="center" vertical="center"/>
    </xf>
    <xf numFmtId="0" fontId="0" fillId="0" borderId="2" xfId="1" applyFont="1" applyBorder="1" applyAlignment="1">
      <alignment horizontal="left" vertical="center" wrapText="1"/>
    </xf>
    <xf numFmtId="4" fontId="16" fillId="24" borderId="3" xfId="17" applyNumberFormat="1" applyFont="1" applyFill="1" applyBorder="1" applyAlignment="1" applyProtection="1">
      <alignment horizontal="center" vertical="center" wrapText="1"/>
      <protection locked="0"/>
    </xf>
    <xf numFmtId="4" fontId="16" fillId="24" borderId="3" xfId="10" applyNumberFormat="1" applyFont="1" applyFill="1" applyBorder="1" applyAlignment="1" applyProtection="1">
      <alignment horizontal="center" vertical="center"/>
      <protection locked="0"/>
    </xf>
    <xf numFmtId="0" fontId="1" fillId="14" borderId="0" xfId="1" applyFill="1" applyAlignment="1">
      <alignment horizontal="center" vertical="center" wrapText="1"/>
    </xf>
    <xf numFmtId="0" fontId="0" fillId="0" borderId="3" xfId="1" applyFont="1" applyBorder="1" applyAlignment="1">
      <alignment horizontal="left" vertical="center" wrapText="1"/>
    </xf>
    <xf numFmtId="49" fontId="0" fillId="14" borderId="0" xfId="1" applyNumberFormat="1" applyFont="1" applyFill="1" applyAlignment="1">
      <alignment horizontal="center" vertical="center" wrapText="1"/>
    </xf>
    <xf numFmtId="0" fontId="53" fillId="14" borderId="0" xfId="10" applyFont="1" applyFill="1" applyAlignment="1">
      <alignment horizontal="center" vertical="center"/>
    </xf>
    <xf numFmtId="1" fontId="16" fillId="24" borderId="3" xfId="10" applyNumberFormat="1" applyFont="1" applyFill="1" applyBorder="1" applyAlignment="1" applyProtection="1">
      <alignment horizontal="center" vertical="center"/>
      <protection locked="0"/>
    </xf>
    <xf numFmtId="49" fontId="13" fillId="2" borderId="0" xfId="10" applyNumberFormat="1" applyFont="1" applyFill="1"/>
    <xf numFmtId="0" fontId="13" fillId="2" borderId="0" xfId="10" applyFont="1" applyFill="1" applyAlignment="1">
      <alignment horizontal="center" vertical="center"/>
    </xf>
    <xf numFmtId="4" fontId="13" fillId="2" borderId="0" xfId="10" applyNumberFormat="1" applyFont="1" applyFill="1" applyAlignment="1">
      <alignment horizontal="center" vertical="center"/>
    </xf>
    <xf numFmtId="0" fontId="13" fillId="14" borderId="0" xfId="1" applyFont="1" applyFill="1"/>
    <xf numFmtId="4" fontId="1" fillId="14" borderId="0" xfId="1" applyNumberFormat="1" applyFill="1" applyAlignment="1">
      <alignment horizontal="center" vertical="center"/>
    </xf>
    <xf numFmtId="0" fontId="13" fillId="2" borderId="50" xfId="10" applyFont="1" applyFill="1" applyBorder="1"/>
    <xf numFmtId="0" fontId="13" fillId="14" borderId="0" xfId="1" applyFont="1" applyFill="1" applyAlignment="1">
      <alignment horizontal="center" vertical="center"/>
    </xf>
    <xf numFmtId="0" fontId="13" fillId="14" borderId="0" xfId="1" applyFont="1" applyFill="1" applyAlignment="1">
      <alignment horizontal="left" vertical="center"/>
    </xf>
    <xf numFmtId="49" fontId="13" fillId="14" borderId="0" xfId="1" applyNumberFormat="1" applyFont="1" applyFill="1" applyAlignment="1">
      <alignment horizontal="left" vertical="center"/>
    </xf>
    <xf numFmtId="4" fontId="13" fillId="14" borderId="0" xfId="1" applyNumberFormat="1" applyFont="1" applyFill="1" applyAlignment="1">
      <alignment horizontal="center" vertical="center"/>
    </xf>
    <xf numFmtId="0" fontId="4" fillId="0" borderId="51" xfId="10" applyBorder="1"/>
    <xf numFmtId="4" fontId="1" fillId="23" borderId="13" xfId="1" applyNumberFormat="1" applyFill="1" applyBorder="1" applyAlignment="1">
      <alignment horizontal="center" vertical="center" wrapText="1"/>
    </xf>
    <xf numFmtId="0" fontId="4" fillId="0" borderId="52" xfId="10" applyBorder="1"/>
    <xf numFmtId="0" fontId="4" fillId="0" borderId="53" xfId="10" applyBorder="1"/>
    <xf numFmtId="49" fontId="4" fillId="0" borderId="53" xfId="10" applyNumberFormat="1" applyBorder="1"/>
    <xf numFmtId="0" fontId="4" fillId="0" borderId="53" xfId="10" applyBorder="1" applyAlignment="1">
      <alignment horizontal="center" vertical="center"/>
    </xf>
    <xf numFmtId="0" fontId="53" fillId="14" borderId="50" xfId="10" applyFont="1" applyFill="1" applyBorder="1" applyAlignment="1">
      <alignment horizontal="center" vertical="center"/>
    </xf>
    <xf numFmtId="0" fontId="1" fillId="14" borderId="0" xfId="1" applyFill="1" applyAlignment="1">
      <alignment horizontal="center" vertical="center"/>
    </xf>
    <xf numFmtId="0" fontId="13" fillId="2" borderId="51" xfId="10" applyFont="1" applyFill="1" applyBorder="1"/>
    <xf numFmtId="0" fontId="53" fillId="14" borderId="0" xfId="10" applyFont="1" applyFill="1"/>
    <xf numFmtId="0" fontId="132" fillId="22" borderId="21" xfId="10" applyFont="1" applyFill="1" applyBorder="1" applyAlignment="1">
      <alignment horizontal="center" vertical="center" wrapText="1"/>
    </xf>
    <xf numFmtId="0" fontId="132" fillId="22" borderId="27" xfId="10" applyFont="1" applyFill="1" applyBorder="1" applyAlignment="1">
      <alignment horizontal="center" vertical="center" wrapText="1"/>
    </xf>
    <xf numFmtId="0" fontId="132" fillId="22" borderId="23" xfId="10" applyFont="1" applyFill="1" applyBorder="1" applyAlignment="1">
      <alignment horizontal="center" vertical="center" wrapText="1"/>
    </xf>
    <xf numFmtId="0" fontId="12" fillId="14" borderId="54" xfId="1" applyFont="1" applyFill="1" applyBorder="1" applyAlignment="1">
      <alignment horizontal="center" vertical="center"/>
    </xf>
    <xf numFmtId="0" fontId="0" fillId="14" borderId="54" xfId="1" applyFont="1" applyFill="1" applyBorder="1" applyAlignment="1">
      <alignment horizontal="left" vertical="center"/>
    </xf>
    <xf numFmtId="49" fontId="0" fillId="14" borderId="54" xfId="1" applyNumberFormat="1" applyFont="1" applyFill="1" applyBorder="1" applyAlignment="1">
      <alignment horizontal="left" vertical="center"/>
    </xf>
    <xf numFmtId="0" fontId="0" fillId="14" borderId="54" xfId="1" applyFont="1" applyFill="1" applyBorder="1" applyAlignment="1">
      <alignment vertical="center"/>
    </xf>
    <xf numFmtId="0" fontId="4" fillId="0" borderId="54" xfId="10" applyBorder="1"/>
    <xf numFmtId="0" fontId="13" fillId="2" borderId="0" xfId="10" applyFont="1" applyFill="1" applyAlignment="1">
      <alignment vertical="center"/>
    </xf>
    <xf numFmtId="0" fontId="133" fillId="22" borderId="2" xfId="10" applyFont="1" applyFill="1" applyBorder="1" applyAlignment="1">
      <alignment horizontal="left" vertical="center"/>
    </xf>
    <xf numFmtId="0" fontId="133" fillId="22" borderId="12" xfId="10" applyFont="1" applyFill="1" applyBorder="1" applyAlignment="1">
      <alignment horizontal="left" vertical="center"/>
    </xf>
    <xf numFmtId="0" fontId="133" fillId="22" borderId="13" xfId="10" applyFont="1" applyFill="1" applyBorder="1" applyAlignment="1">
      <alignment horizontal="left" vertical="center"/>
    </xf>
    <xf numFmtId="0" fontId="53" fillId="14" borderId="0" xfId="10" applyFont="1" applyFill="1" applyAlignment="1">
      <alignment vertical="center"/>
    </xf>
    <xf numFmtId="0" fontId="4" fillId="0" borderId="0" xfId="10" applyAlignment="1">
      <alignment vertical="center"/>
    </xf>
    <xf numFmtId="0" fontId="53" fillId="22" borderId="3" xfId="10" applyFont="1" applyFill="1" applyBorder="1" applyAlignment="1">
      <alignment horizontal="left" vertical="center" wrapText="1"/>
    </xf>
    <xf numFmtId="0" fontId="53" fillId="14" borderId="0" xfId="10" applyFont="1" applyFill="1" applyAlignment="1">
      <alignment horizontal="left" vertical="center" wrapText="1"/>
    </xf>
    <xf numFmtId="0" fontId="4" fillId="14" borderId="0" xfId="10" applyFill="1" applyAlignment="1">
      <alignment horizontal="left" vertical="center" wrapText="1"/>
    </xf>
    <xf numFmtId="49" fontId="53" fillId="14" borderId="0" xfId="10" applyNumberFormat="1" applyFont="1" applyFill="1" applyAlignment="1">
      <alignment horizontal="left" vertical="center" wrapText="1"/>
    </xf>
    <xf numFmtId="0" fontId="4" fillId="14" borderId="0" xfId="10" applyFill="1" applyAlignment="1">
      <alignment vertical="center"/>
    </xf>
    <xf numFmtId="49" fontId="53" fillId="14" borderId="0" xfId="10" applyNumberFormat="1" applyFont="1" applyFill="1" applyAlignment="1">
      <alignment vertical="center"/>
    </xf>
    <xf numFmtId="0" fontId="17" fillId="22" borderId="2" xfId="19" applyFont="1" applyFill="1" applyBorder="1" applyAlignment="1">
      <alignment horizontal="left" vertical="top" wrapText="1"/>
    </xf>
    <xf numFmtId="0" fontId="17" fillId="22" borderId="12" xfId="19" applyFont="1" applyFill="1" applyBorder="1" applyAlignment="1">
      <alignment horizontal="left" vertical="top" wrapText="1"/>
    </xf>
    <xf numFmtId="0" fontId="53" fillId="24" borderId="3" xfId="10" applyFont="1" applyFill="1" applyBorder="1" applyAlignment="1" applyProtection="1">
      <alignment horizontal="center" vertical="center"/>
      <protection locked="0"/>
    </xf>
    <xf numFmtId="0" fontId="4" fillId="0" borderId="55" xfId="10" applyBorder="1"/>
    <xf numFmtId="0" fontId="53" fillId="14" borderId="3" xfId="10" applyFont="1" applyFill="1" applyBorder="1" applyAlignment="1">
      <alignment horizontal="left" vertical="top" wrapText="1"/>
    </xf>
    <xf numFmtId="0" fontId="53" fillId="24" borderId="3" xfId="10" applyFont="1" applyFill="1" applyBorder="1" applyAlignment="1" applyProtection="1">
      <alignment horizontal="center" vertical="center" wrapText="1"/>
      <protection locked="0"/>
    </xf>
    <xf numFmtId="0" fontId="17" fillId="22" borderId="3" xfId="19" applyFont="1" applyFill="1" applyBorder="1" applyAlignment="1">
      <alignment horizontal="left" vertical="top" wrapText="1"/>
    </xf>
    <xf numFmtId="0" fontId="4" fillId="0" borderId="56" xfId="10" applyBorder="1" applyAlignment="1">
      <alignment horizontal="center" vertical="center"/>
    </xf>
    <xf numFmtId="0" fontId="53" fillId="14" borderId="50" xfId="10" applyFont="1" applyFill="1" applyBorder="1" applyAlignment="1">
      <alignment vertical="center"/>
    </xf>
    <xf numFmtId="0" fontId="4" fillId="0" borderId="50" xfId="10" applyBorder="1" applyAlignment="1">
      <alignment vertical="center"/>
    </xf>
    <xf numFmtId="0" fontId="53" fillId="14" borderId="2" xfId="10" applyFont="1" applyFill="1" applyBorder="1" applyAlignment="1">
      <alignment horizontal="left" vertical="center"/>
    </xf>
    <xf numFmtId="0" fontId="53" fillId="14" borderId="13" xfId="10" applyFont="1" applyFill="1" applyBorder="1" applyAlignment="1">
      <alignment horizontal="left" vertical="center"/>
    </xf>
    <xf numFmtId="49" fontId="16" fillId="22" borderId="2" xfId="13" applyNumberFormat="1" applyFont="1" applyFill="1" applyBorder="1" applyAlignment="1">
      <alignment horizontal="right" vertical="center" indent="1"/>
    </xf>
    <xf numFmtId="0" fontId="53" fillId="24" borderId="14" xfId="10" applyFont="1" applyFill="1" applyBorder="1" applyAlignment="1" applyProtection="1">
      <alignment horizontal="center" vertical="center"/>
      <protection locked="0"/>
    </xf>
    <xf numFmtId="0" fontId="4" fillId="0" borderId="57" xfId="10" applyBorder="1"/>
    <xf numFmtId="0" fontId="4" fillId="0" borderId="58" xfId="10" applyBorder="1"/>
    <xf numFmtId="0" fontId="53" fillId="14" borderId="3" xfId="10" applyFont="1" applyFill="1" applyBorder="1" applyAlignment="1">
      <alignment horizontal="left" vertical="center"/>
    </xf>
    <xf numFmtId="0" fontId="53" fillId="0" borderId="50" xfId="10" applyFont="1" applyBorder="1" applyAlignment="1">
      <alignment vertical="top" wrapText="1"/>
    </xf>
    <xf numFmtId="49" fontId="4" fillId="0" borderId="59" xfId="10" applyNumberFormat="1" applyBorder="1"/>
    <xf numFmtId="0" fontId="13" fillId="2" borderId="50" xfId="10" applyFont="1" applyFill="1" applyBorder="1" applyAlignment="1">
      <alignment vertical="center"/>
    </xf>
    <xf numFmtId="0" fontId="4" fillId="0" borderId="53" xfId="10" applyBorder="1" applyAlignment="1">
      <alignment horizontal="left" vertical="center"/>
    </xf>
    <xf numFmtId="49" fontId="4" fillId="0" borderId="53" xfId="10" applyNumberFormat="1" applyBorder="1" applyAlignment="1">
      <alignment horizontal="left" vertical="center"/>
    </xf>
    <xf numFmtId="49" fontId="4" fillId="0" borderId="50" xfId="10" applyNumberFormat="1" applyBorder="1" applyAlignment="1">
      <alignment vertical="center"/>
    </xf>
    <xf numFmtId="0" fontId="112" fillId="22" borderId="3" xfId="10" applyFont="1" applyFill="1" applyBorder="1" applyAlignment="1">
      <alignment vertical="center" wrapText="1"/>
    </xf>
    <xf numFmtId="0" fontId="40" fillId="0" borderId="3" xfId="10" applyFont="1" applyBorder="1" applyAlignment="1">
      <alignment vertical="center" wrapText="1"/>
    </xf>
    <xf numFmtId="0" fontId="112" fillId="22" borderId="21" xfId="10" applyFont="1" applyFill="1" applyBorder="1" applyAlignment="1">
      <alignment horizontal="center" vertical="center"/>
    </xf>
    <xf numFmtId="0" fontId="112" fillId="22" borderId="27" xfId="10" applyFont="1" applyFill="1" applyBorder="1" applyAlignment="1">
      <alignment horizontal="center" vertical="center"/>
    </xf>
    <xf numFmtId="0" fontId="112" fillId="22" borderId="23" xfId="10" applyFont="1" applyFill="1" applyBorder="1" applyAlignment="1">
      <alignment horizontal="center" vertical="center"/>
    </xf>
    <xf numFmtId="0" fontId="112" fillId="0" borderId="0" xfId="10" applyFont="1" applyAlignment="1">
      <alignment vertical="center"/>
    </xf>
    <xf numFmtId="49" fontId="12" fillId="22" borderId="3" xfId="19" applyNumberFormat="1" applyFont="1" applyFill="1" applyBorder="1" applyAlignment="1">
      <alignment horizontal="center" vertical="center" wrapText="1"/>
    </xf>
    <xf numFmtId="49" fontId="12" fillId="22" borderId="3" xfId="19" quotePrefix="1" applyNumberFormat="1" applyFont="1" applyFill="1" applyBorder="1" applyAlignment="1">
      <alignment horizontal="center" vertical="center" wrapText="1"/>
    </xf>
    <xf numFmtId="0" fontId="12" fillId="22" borderId="3" xfId="19" applyFont="1" applyFill="1" applyBorder="1" applyAlignment="1">
      <alignment horizontal="center" vertical="center" wrapText="1"/>
    </xf>
    <xf numFmtId="0" fontId="12" fillId="22" borderId="2" xfId="19" applyFont="1" applyFill="1" applyBorder="1" applyAlignment="1">
      <alignment horizontal="center" vertical="center" wrapText="1"/>
    </xf>
    <xf numFmtId="0" fontId="12" fillId="22" borderId="12" xfId="19" applyFont="1" applyFill="1" applyBorder="1" applyAlignment="1">
      <alignment horizontal="center" vertical="center" wrapText="1"/>
    </xf>
    <xf numFmtId="0" fontId="12" fillId="22" borderId="13" xfId="19" applyFont="1" applyFill="1" applyBorder="1" applyAlignment="1">
      <alignment horizontal="center" vertical="center" wrapText="1"/>
    </xf>
    <xf numFmtId="49" fontId="0" fillId="22" borderId="3" xfId="13" applyNumberFormat="1" applyFont="1" applyFill="1" applyBorder="1" applyAlignment="1">
      <alignment horizontal="center" vertical="center"/>
    </xf>
    <xf numFmtId="0" fontId="112" fillId="22" borderId="3" xfId="10" applyFont="1" applyFill="1" applyBorder="1" applyAlignment="1">
      <alignment horizontal="left" vertical="center" wrapText="1"/>
    </xf>
    <xf numFmtId="49" fontId="0" fillId="22" borderId="3" xfId="13" applyNumberFormat="1" applyFont="1" applyFill="1" applyBorder="1" applyAlignment="1">
      <alignment horizontal="right" vertical="center" indent="1"/>
    </xf>
    <xf numFmtId="1" fontId="4" fillId="23" borderId="3" xfId="10" applyNumberFormat="1" applyFill="1" applyBorder="1" applyAlignment="1">
      <alignment horizontal="right" vertical="center" wrapText="1"/>
    </xf>
    <xf numFmtId="0" fontId="4" fillId="0" borderId="3" xfId="10" applyBorder="1" applyAlignment="1">
      <alignment vertical="center" wrapText="1"/>
    </xf>
    <xf numFmtId="1" fontId="1" fillId="24" borderId="3" xfId="14" applyNumberFormat="1" applyFont="1" applyFill="1" applyBorder="1">
      <alignment horizontal="right" vertical="center"/>
      <protection locked="0"/>
    </xf>
    <xf numFmtId="1" fontId="0" fillId="24" borderId="3" xfId="14" applyNumberFormat="1" applyFont="1" applyFill="1" applyBorder="1">
      <alignment horizontal="right" vertical="center"/>
      <protection locked="0"/>
    </xf>
    <xf numFmtId="0" fontId="4" fillId="0" borderId="3" xfId="10" applyBorder="1" applyAlignment="1">
      <alignment horizontal="left" vertical="center" wrapText="1"/>
    </xf>
  </cellXfs>
  <cellStyles count="20">
    <cellStyle name="=C:\WINNT35\SYSTEM32\COMMAND.COM" xfId="6" xr:uid="{DC440952-00D7-4573-BD01-4E20577A697F}"/>
    <cellStyle name="Heading 1 2" xfId="5" xr:uid="{34CCD155-AE09-43B6-8EEF-3E60D4F0C33B}"/>
    <cellStyle name="Heading 2 2" xfId="7" xr:uid="{EE1E05AD-3831-4A3B-AE2A-B36939F24D59}"/>
    <cellStyle name="HeadingTable" xfId="12" xr:uid="{CDAE9261-90F7-4040-84EF-4A5944F153AC}"/>
    <cellStyle name="Hyperlink 2" xfId="2" xr:uid="{C17E62E1-0BB4-4DF9-9D4B-0193F8B100B7}"/>
    <cellStyle name="Hyperlink 3" xfId="3" xr:uid="{39EB77C2-6209-49F3-BF3F-06E7147A3C44}"/>
    <cellStyle name="inputExposure" xfId="14" xr:uid="{E837AC01-E6EE-41EC-907D-8F8D8F6C8840}"/>
    <cellStyle name="Normal" xfId="0" builtinId="0"/>
    <cellStyle name="Normal 10" xfId="13" xr:uid="{34B84EF0-8D12-4324-8744-C3AE75449275}"/>
    <cellStyle name="Normal 2" xfId="1" xr:uid="{F2CD7FF8-CF36-4045-9B1A-B9648A6115AA}"/>
    <cellStyle name="Normal 2 2" xfId="8" xr:uid="{09483632-EFF7-4233-912C-8B35BABE120B}"/>
    <cellStyle name="Normal 2 2 4 2" xfId="16" xr:uid="{C01E0831-F339-4F1A-AFF8-CB4D21B26A79}"/>
    <cellStyle name="Normal 2 3" xfId="11" xr:uid="{A707D1F9-E2D2-4CB0-932B-E6ACF48AD026}"/>
    <cellStyle name="Normal 3" xfId="10" xr:uid="{BAF49308-7907-499D-ACC1-97E4E163A647}"/>
    <cellStyle name="Normal 5" xfId="15" xr:uid="{96B97A0A-CBC3-422A-BAD7-2CA925D000D2}"/>
    <cellStyle name="Normal_20 OPR" xfId="18" xr:uid="{E2B890B8-D052-4CEF-A825-86A844B6661A}"/>
    <cellStyle name="Normal_ListMarketRiskParameters" xfId="19" xr:uid="{EE477363-912F-4B74-9BB9-ADB57F2625B0}"/>
    <cellStyle name="optionalExposure" xfId="9" xr:uid="{B3B25587-5596-4A7A-912A-88F6BBF0C2AF}"/>
    <cellStyle name="Percent 2" xfId="4" xr:uid="{0E0BB1D3-BF25-4A6E-AFC5-2C5D819E6C4B}"/>
    <cellStyle name="Percent 2 2" xfId="17" xr:uid="{25B994F3-E0C5-4494-B502-7F9932E8502F}"/>
  </cellStyles>
  <dxfs count="27">
    <dxf>
      <fill>
        <patternFill>
          <bgColor rgb="FFFF0000"/>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drawing1.xml><?xml version="1.0" encoding="utf-8"?>
<xdr:wsDr xmlns:xdr="http://schemas.openxmlformats.org/drawingml/2006/spreadsheetDrawing" xmlns:a="http://schemas.openxmlformats.org/drawingml/2006/main">
  <xdr:oneCellAnchor>
    <xdr:from>
      <xdr:col>8</xdr:col>
      <xdr:colOff>180975</xdr:colOff>
      <xdr:row>87</xdr:row>
      <xdr:rowOff>123825</xdr:rowOff>
    </xdr:from>
    <xdr:ext cx="184731" cy="264560"/>
    <xdr:sp macro="" textlink="">
      <xdr:nvSpPr>
        <xdr:cNvPr id="2" name="TextBox 1">
          <a:extLst>
            <a:ext uri="{FF2B5EF4-FFF2-40B4-BE49-F238E27FC236}">
              <a16:creationId xmlns:a16="http://schemas.microsoft.com/office/drawing/2014/main" id="{1546E8CB-D515-4C66-B582-A17B63C2169E}"/>
            </a:ext>
          </a:extLst>
        </xdr:cNvPr>
        <xdr:cNvSpPr txBox="1"/>
      </xdr:nvSpPr>
      <xdr:spPr>
        <a:xfrm>
          <a:off x="5340350" y="1766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B07D6-9101-4763-A55C-8BAB3B5B2C4F}">
  <sheetPr codeName="Sheet2"/>
  <dimension ref="B2:L130"/>
  <sheetViews>
    <sheetView tabSelected="1" workbookViewId="0"/>
  </sheetViews>
  <sheetFormatPr defaultColWidth="9.08984375" defaultRowHeight="14.5"/>
  <cols>
    <col min="1" max="1" width="9.90625" style="2" customWidth="1"/>
    <col min="2" max="12" width="9.08984375" style="2"/>
    <col min="13" max="13" width="15.54296875" style="2" customWidth="1"/>
    <col min="14" max="16384" width="9.08984375" style="2"/>
  </cols>
  <sheetData>
    <row r="2" spans="2:12">
      <c r="B2" s="1" t="s">
        <v>0</v>
      </c>
    </row>
    <row r="3" spans="2:12">
      <c r="B3" s="3" t="s">
        <v>1</v>
      </c>
      <c r="C3" s="4"/>
      <c r="D3" s="4"/>
      <c r="E3" s="4"/>
      <c r="F3" s="4"/>
      <c r="G3" s="4"/>
      <c r="H3" s="4"/>
      <c r="I3" s="4"/>
      <c r="J3" s="4"/>
      <c r="K3" s="4"/>
      <c r="L3" s="5"/>
    </row>
    <row r="4" spans="2:12">
      <c r="B4" s="6" t="s">
        <v>2</v>
      </c>
      <c r="C4" s="7"/>
      <c r="D4" s="7"/>
      <c r="E4" s="7"/>
      <c r="F4" s="7"/>
      <c r="G4" s="7"/>
      <c r="H4" s="7"/>
      <c r="I4" s="7"/>
      <c r="J4" s="7"/>
      <c r="K4" s="7"/>
      <c r="L4" s="8"/>
    </row>
    <row r="5" spans="2:12" ht="22.5" customHeight="1">
      <c r="B5" s="6" t="s">
        <v>4</v>
      </c>
      <c r="C5" s="7"/>
      <c r="D5" s="7"/>
      <c r="E5" s="7"/>
      <c r="F5" s="7"/>
      <c r="G5" s="7"/>
      <c r="H5" s="7"/>
      <c r="I5" s="7"/>
      <c r="J5" s="7"/>
      <c r="K5" s="7"/>
      <c r="L5" s="8"/>
    </row>
    <row r="6" spans="2:12">
      <c r="B6" s="6" t="s">
        <v>5</v>
      </c>
      <c r="C6" s="7"/>
      <c r="D6" s="7"/>
      <c r="E6" s="7"/>
      <c r="F6" s="7"/>
      <c r="G6" s="7"/>
      <c r="H6" s="7"/>
      <c r="I6" s="7"/>
      <c r="J6" s="7"/>
      <c r="K6" s="7"/>
      <c r="L6" s="8"/>
    </row>
    <row r="7" spans="2:12" ht="22.5" customHeight="1">
      <c r="B7" s="9" t="s">
        <v>6</v>
      </c>
      <c r="C7" s="10"/>
      <c r="D7" s="10"/>
      <c r="E7" s="10"/>
      <c r="F7" s="10"/>
      <c r="G7" s="10"/>
      <c r="H7" s="10"/>
      <c r="I7" s="10"/>
      <c r="J7" s="10"/>
      <c r="K7" s="10"/>
      <c r="L7" s="11"/>
    </row>
    <row r="8" spans="2:12" ht="20.149999999999999" customHeight="1">
      <c r="B8" s="1" t="s">
        <v>7</v>
      </c>
      <c r="C8" s="12"/>
      <c r="D8" s="12"/>
      <c r="E8" s="12"/>
      <c r="F8" s="12"/>
      <c r="G8" s="12"/>
      <c r="H8" s="12"/>
      <c r="I8" s="12"/>
      <c r="J8" s="12"/>
      <c r="K8" s="12"/>
      <c r="L8" s="13"/>
    </row>
    <row r="9" spans="2:12" ht="22.5" customHeight="1">
      <c r="B9" s="3" t="s">
        <v>8</v>
      </c>
      <c r="C9" s="4"/>
      <c r="D9" s="4"/>
      <c r="E9" s="4"/>
      <c r="F9" s="4"/>
      <c r="G9" s="4"/>
      <c r="H9" s="4"/>
      <c r="I9" s="4"/>
      <c r="J9" s="4"/>
      <c r="K9" s="4"/>
      <c r="L9" s="5"/>
    </row>
    <row r="10" spans="2:12" ht="22.5" customHeight="1">
      <c r="B10" s="9" t="s">
        <v>9</v>
      </c>
      <c r="C10" s="10"/>
      <c r="D10" s="10"/>
      <c r="E10" s="10"/>
      <c r="F10" s="10"/>
      <c r="G10" s="10"/>
      <c r="H10" s="10"/>
      <c r="I10" s="10"/>
      <c r="J10" s="10"/>
      <c r="K10" s="10"/>
      <c r="L10" s="11"/>
    </row>
    <row r="11" spans="2:12" ht="20.149999999999999" customHeight="1">
      <c r="B11" s="1" t="s">
        <v>10</v>
      </c>
      <c r="C11" s="12"/>
      <c r="D11" s="12"/>
      <c r="E11" s="12"/>
      <c r="F11" s="12"/>
      <c r="G11" s="12"/>
      <c r="H11" s="12"/>
      <c r="I11" s="12"/>
      <c r="J11" s="12"/>
      <c r="K11" s="12"/>
      <c r="L11" s="13"/>
    </row>
    <row r="12" spans="2:12" ht="22.5" customHeight="1">
      <c r="B12" s="14" t="s">
        <v>11</v>
      </c>
      <c r="C12" s="15"/>
      <c r="D12" s="15"/>
      <c r="E12" s="15"/>
      <c r="F12" s="15"/>
      <c r="G12" s="15"/>
      <c r="H12" s="15"/>
      <c r="I12" s="15"/>
      <c r="J12" s="15"/>
      <c r="K12" s="15"/>
      <c r="L12" s="16"/>
    </row>
    <row r="13" spans="2:12" ht="22.5" customHeight="1">
      <c r="B13" s="6" t="s">
        <v>12</v>
      </c>
      <c r="C13" s="7"/>
      <c r="D13" s="7"/>
      <c r="E13" s="7"/>
      <c r="F13" s="7"/>
      <c r="G13" s="7"/>
      <c r="H13" s="7"/>
      <c r="I13" s="7"/>
      <c r="J13" s="7"/>
      <c r="K13" s="7"/>
      <c r="L13" s="8"/>
    </row>
    <row r="14" spans="2:12" ht="22.5" customHeight="1">
      <c r="B14" s="6" t="s">
        <v>13</v>
      </c>
      <c r="C14" s="7"/>
      <c r="D14" s="7"/>
      <c r="E14" s="7"/>
      <c r="F14" s="7"/>
      <c r="G14" s="7"/>
      <c r="H14" s="7"/>
      <c r="I14" s="7"/>
      <c r="J14" s="7"/>
      <c r="K14" s="7"/>
      <c r="L14" s="8"/>
    </row>
    <row r="15" spans="2:12">
      <c r="B15" s="6" t="s">
        <v>14</v>
      </c>
      <c r="C15" s="7"/>
      <c r="D15" s="7"/>
      <c r="E15" s="7"/>
      <c r="F15" s="7"/>
      <c r="G15" s="7"/>
      <c r="H15" s="7"/>
      <c r="I15" s="7"/>
      <c r="J15" s="7"/>
      <c r="K15" s="7"/>
      <c r="L15" s="8"/>
    </row>
    <row r="16" spans="2:12">
      <c r="B16" s="6" t="s">
        <v>15</v>
      </c>
      <c r="C16" s="7"/>
      <c r="D16" s="7"/>
      <c r="E16" s="7"/>
      <c r="F16" s="7"/>
      <c r="G16" s="7"/>
      <c r="H16" s="7"/>
      <c r="I16" s="7"/>
      <c r="J16" s="7"/>
      <c r="K16" s="7"/>
      <c r="L16" s="8"/>
    </row>
    <row r="17" spans="2:12">
      <c r="B17" s="9" t="s">
        <v>16</v>
      </c>
      <c r="C17" s="10"/>
      <c r="D17" s="10"/>
      <c r="E17" s="10"/>
      <c r="F17" s="10"/>
      <c r="G17" s="10"/>
      <c r="H17" s="10"/>
      <c r="I17" s="10"/>
      <c r="J17" s="10"/>
      <c r="K17" s="10"/>
      <c r="L17" s="11"/>
    </row>
    <row r="18" spans="2:12" ht="20.149999999999999" customHeight="1">
      <c r="B18" s="1" t="s">
        <v>17</v>
      </c>
      <c r="C18" s="12"/>
      <c r="D18" s="12"/>
      <c r="E18" s="12"/>
      <c r="F18" s="12"/>
      <c r="G18" s="12"/>
      <c r="H18" s="12"/>
      <c r="I18" s="12"/>
      <c r="J18" s="12"/>
      <c r="K18" s="12"/>
      <c r="L18" s="13"/>
    </row>
    <row r="19" spans="2:12">
      <c r="B19" s="14" t="s">
        <v>18</v>
      </c>
      <c r="C19" s="15"/>
      <c r="D19" s="15"/>
      <c r="E19" s="15"/>
      <c r="F19" s="15"/>
      <c r="G19" s="15"/>
      <c r="H19" s="15"/>
      <c r="I19" s="15"/>
      <c r="J19" s="15"/>
      <c r="K19" s="15"/>
      <c r="L19" s="16"/>
    </row>
    <row r="20" spans="2:12">
      <c r="B20" s="6" t="s">
        <v>19</v>
      </c>
      <c r="C20" s="7"/>
      <c r="D20" s="7"/>
      <c r="E20" s="7"/>
      <c r="F20" s="7"/>
      <c r="G20" s="7"/>
      <c r="H20" s="7"/>
      <c r="I20" s="7"/>
      <c r="J20" s="7"/>
      <c r="K20" s="7"/>
      <c r="L20" s="8"/>
    </row>
    <row r="21" spans="2:12">
      <c r="B21" s="9" t="s">
        <v>20</v>
      </c>
      <c r="C21" s="10"/>
      <c r="D21" s="10"/>
      <c r="E21" s="10"/>
      <c r="F21" s="10"/>
      <c r="G21" s="10"/>
      <c r="H21" s="10"/>
      <c r="I21" s="10"/>
      <c r="J21" s="10"/>
      <c r="K21" s="10"/>
      <c r="L21" s="11"/>
    </row>
    <row r="22" spans="2:12" ht="20.149999999999999" customHeight="1">
      <c r="B22" s="1" t="s">
        <v>21</v>
      </c>
      <c r="C22" s="12"/>
      <c r="D22" s="12"/>
      <c r="E22" s="12"/>
      <c r="F22" s="12"/>
      <c r="G22" s="12"/>
      <c r="H22" s="12"/>
      <c r="I22" s="12"/>
      <c r="J22" s="12"/>
      <c r="K22" s="12"/>
      <c r="L22" s="13"/>
    </row>
    <row r="23" spans="2:12">
      <c r="B23" s="14" t="s">
        <v>22</v>
      </c>
      <c r="C23" s="15"/>
      <c r="D23" s="15"/>
      <c r="E23" s="15"/>
      <c r="F23" s="15"/>
      <c r="G23" s="15"/>
      <c r="H23" s="15"/>
      <c r="I23" s="15"/>
      <c r="J23" s="15"/>
      <c r="K23" s="15"/>
      <c r="L23" s="16"/>
    </row>
    <row r="24" spans="2:12">
      <c r="B24" s="9" t="s">
        <v>23</v>
      </c>
      <c r="C24" s="10"/>
      <c r="D24" s="10"/>
      <c r="E24" s="10"/>
      <c r="F24" s="10"/>
      <c r="G24" s="10"/>
      <c r="H24" s="10"/>
      <c r="I24" s="10"/>
      <c r="J24" s="10"/>
      <c r="K24" s="10"/>
      <c r="L24" s="11"/>
    </row>
    <row r="25" spans="2:12" ht="20.149999999999999" customHeight="1">
      <c r="B25" s="1" t="s">
        <v>24</v>
      </c>
      <c r="C25" s="12"/>
      <c r="D25" s="12"/>
      <c r="E25" s="12"/>
      <c r="F25" s="12"/>
      <c r="G25" s="12"/>
      <c r="H25" s="12"/>
      <c r="I25" s="12"/>
      <c r="J25" s="12"/>
      <c r="K25" s="12"/>
      <c r="L25" s="13"/>
    </row>
    <row r="26" spans="2:12">
      <c r="B26" s="3" t="s">
        <v>25</v>
      </c>
      <c r="C26" s="4"/>
      <c r="D26" s="4"/>
      <c r="E26" s="4"/>
      <c r="F26" s="4"/>
      <c r="G26" s="4"/>
      <c r="H26" s="4"/>
      <c r="I26" s="4"/>
      <c r="J26" s="4"/>
      <c r="K26" s="4"/>
      <c r="L26" s="5"/>
    </row>
    <row r="27" spans="2:12">
      <c r="B27" s="6" t="s">
        <v>26</v>
      </c>
      <c r="C27" s="7"/>
      <c r="D27" s="7"/>
      <c r="E27" s="7"/>
      <c r="F27" s="7"/>
      <c r="G27" s="7"/>
      <c r="H27" s="7"/>
      <c r="I27" s="7"/>
      <c r="J27" s="7"/>
      <c r="K27" s="7"/>
      <c r="L27" s="8"/>
    </row>
    <row r="28" spans="2:12">
      <c r="B28" s="6" t="s">
        <v>27</v>
      </c>
      <c r="C28" s="7"/>
      <c r="D28" s="7"/>
      <c r="E28" s="7"/>
      <c r="F28" s="7"/>
      <c r="G28" s="7"/>
      <c r="H28" s="7"/>
      <c r="I28" s="7"/>
      <c r="J28" s="7"/>
      <c r="K28" s="7"/>
      <c r="L28" s="8"/>
    </row>
    <row r="29" spans="2:12">
      <c r="B29" s="17" t="s">
        <v>28</v>
      </c>
      <c r="C29" s="18"/>
      <c r="D29" s="18"/>
      <c r="E29" s="18"/>
      <c r="F29" s="18"/>
      <c r="G29" s="18"/>
      <c r="H29" s="18"/>
      <c r="I29" s="18"/>
      <c r="J29" s="18"/>
      <c r="K29" s="18"/>
      <c r="L29" s="19"/>
    </row>
    <row r="30" spans="2:12" ht="20.149999999999999" customHeight="1">
      <c r="B30" s="1" t="s">
        <v>29</v>
      </c>
      <c r="D30" s="20"/>
      <c r="E30" s="20"/>
      <c r="F30" s="20"/>
      <c r="G30" s="20"/>
      <c r="H30" s="20"/>
      <c r="I30" s="20"/>
      <c r="J30" s="20"/>
      <c r="K30" s="20"/>
      <c r="L30" s="21"/>
    </row>
    <row r="31" spans="2:12">
      <c r="B31" s="3" t="s">
        <v>30</v>
      </c>
      <c r="C31" s="4"/>
      <c r="D31" s="4"/>
      <c r="E31" s="4"/>
      <c r="F31" s="4"/>
      <c r="G31" s="4"/>
      <c r="H31" s="4"/>
      <c r="I31" s="4"/>
      <c r="J31" s="4"/>
      <c r="K31" s="4"/>
      <c r="L31" s="5"/>
    </row>
    <row r="32" spans="2:12">
      <c r="B32" s="6" t="s">
        <v>31</v>
      </c>
      <c r="C32" s="7"/>
      <c r="D32" s="7"/>
      <c r="E32" s="7"/>
      <c r="F32" s="7"/>
      <c r="G32" s="7"/>
      <c r="H32" s="7"/>
      <c r="I32" s="7"/>
      <c r="J32" s="7"/>
      <c r="K32" s="7"/>
      <c r="L32" s="8"/>
    </row>
    <row r="33" spans="2:12">
      <c r="B33" s="6" t="s">
        <v>32</v>
      </c>
      <c r="C33" s="7"/>
      <c r="D33" s="7"/>
      <c r="E33" s="7"/>
      <c r="F33" s="7"/>
      <c r="G33" s="7"/>
      <c r="H33" s="7"/>
      <c r="I33" s="7"/>
      <c r="J33" s="7"/>
      <c r="K33" s="7"/>
      <c r="L33" s="8"/>
    </row>
    <row r="34" spans="2:12">
      <c r="B34" s="9" t="s">
        <v>33</v>
      </c>
      <c r="C34" s="10"/>
      <c r="D34" s="10"/>
      <c r="E34" s="10"/>
      <c r="F34" s="10"/>
      <c r="G34" s="10"/>
      <c r="H34" s="10"/>
      <c r="I34" s="10"/>
      <c r="J34" s="10"/>
      <c r="K34" s="10"/>
      <c r="L34" s="11"/>
    </row>
    <row r="35" spans="2:12" ht="20.149999999999999" customHeight="1">
      <c r="B35" s="1" t="s">
        <v>34</v>
      </c>
      <c r="C35" s="12"/>
      <c r="D35" s="12"/>
      <c r="E35" s="12"/>
      <c r="F35" s="12"/>
      <c r="G35" s="12"/>
      <c r="H35" s="12"/>
      <c r="I35" s="12"/>
      <c r="J35" s="12"/>
      <c r="K35" s="12"/>
      <c r="L35" s="13"/>
    </row>
    <row r="36" spans="2:12">
      <c r="B36" s="3" t="s">
        <v>35</v>
      </c>
      <c r="C36" s="4"/>
      <c r="D36" s="4"/>
      <c r="E36" s="4"/>
      <c r="F36" s="4"/>
      <c r="G36" s="4"/>
      <c r="H36" s="4"/>
      <c r="I36" s="4"/>
      <c r="J36" s="4"/>
      <c r="K36" s="4"/>
      <c r="L36" s="5"/>
    </row>
    <row r="37" spans="2:12">
      <c r="B37" s="6" t="s">
        <v>36</v>
      </c>
      <c r="C37" s="7"/>
      <c r="D37" s="7"/>
      <c r="E37" s="7"/>
      <c r="F37" s="7"/>
      <c r="G37" s="7"/>
      <c r="H37" s="7"/>
      <c r="I37" s="7"/>
      <c r="J37" s="7"/>
      <c r="K37" s="7"/>
      <c r="L37" s="8"/>
    </row>
    <row r="38" spans="2:12">
      <c r="B38" s="6" t="s">
        <v>37</v>
      </c>
      <c r="C38" s="7"/>
      <c r="D38" s="7"/>
      <c r="E38" s="7"/>
      <c r="F38" s="7"/>
      <c r="G38" s="7"/>
      <c r="H38" s="7"/>
      <c r="I38" s="7"/>
      <c r="J38" s="7"/>
      <c r="K38" s="7"/>
      <c r="L38" s="8"/>
    </row>
    <row r="39" spans="2:12">
      <c r="B39" s="6" t="s">
        <v>38</v>
      </c>
      <c r="C39" s="7"/>
      <c r="D39" s="7"/>
      <c r="E39" s="7"/>
      <c r="F39" s="7"/>
      <c r="G39" s="7"/>
      <c r="H39" s="7"/>
      <c r="I39" s="7"/>
      <c r="J39" s="7"/>
      <c r="K39" s="7"/>
      <c r="L39" s="8"/>
    </row>
    <row r="40" spans="2:12">
      <c r="B40" s="6" t="s">
        <v>39</v>
      </c>
      <c r="C40" s="7"/>
      <c r="D40" s="7"/>
      <c r="E40" s="7"/>
      <c r="F40" s="7"/>
      <c r="G40" s="7"/>
      <c r="H40" s="7"/>
      <c r="I40" s="7"/>
      <c r="J40" s="7"/>
      <c r="K40" s="7"/>
      <c r="L40" s="8"/>
    </row>
    <row r="41" spans="2:12">
      <c r="B41" s="6" t="s">
        <v>40</v>
      </c>
      <c r="C41" s="7"/>
      <c r="D41" s="7"/>
      <c r="E41" s="7"/>
      <c r="F41" s="7"/>
      <c r="G41" s="7"/>
      <c r="H41" s="7"/>
      <c r="I41" s="7"/>
      <c r="J41" s="7"/>
      <c r="K41" s="7"/>
      <c r="L41" s="8"/>
    </row>
    <row r="42" spans="2:12">
      <c r="B42" s="6" t="s">
        <v>41</v>
      </c>
      <c r="C42" s="7"/>
      <c r="D42" s="7"/>
      <c r="E42" s="7"/>
      <c r="F42" s="7"/>
      <c r="G42" s="7"/>
      <c r="H42" s="7"/>
      <c r="I42" s="7"/>
      <c r="J42" s="7"/>
      <c r="K42" s="7"/>
      <c r="L42" s="8"/>
    </row>
    <row r="43" spans="2:12">
      <c r="B43" s="6" t="s">
        <v>42</v>
      </c>
      <c r="C43" s="7"/>
      <c r="D43" s="7"/>
      <c r="E43" s="7"/>
      <c r="F43" s="7"/>
      <c r="G43" s="7"/>
      <c r="H43" s="7"/>
      <c r="I43" s="7"/>
      <c r="J43" s="7"/>
      <c r="K43" s="7"/>
      <c r="L43" s="8"/>
    </row>
    <row r="44" spans="2:12">
      <c r="B44" s="6" t="s">
        <v>43</v>
      </c>
      <c r="C44" s="7"/>
      <c r="D44" s="7"/>
      <c r="E44" s="7"/>
      <c r="F44" s="7"/>
      <c r="G44" s="7"/>
      <c r="H44" s="7"/>
      <c r="I44" s="7"/>
      <c r="J44" s="7"/>
      <c r="K44" s="7"/>
      <c r="L44" s="8"/>
    </row>
    <row r="45" spans="2:12">
      <c r="B45" s="6" t="s">
        <v>44</v>
      </c>
      <c r="C45" s="7"/>
      <c r="D45" s="7"/>
      <c r="E45" s="7"/>
      <c r="F45" s="7"/>
      <c r="G45" s="7"/>
      <c r="H45" s="7"/>
      <c r="I45" s="7"/>
      <c r="J45" s="7"/>
      <c r="K45" s="7"/>
      <c r="L45" s="8"/>
    </row>
    <row r="46" spans="2:12">
      <c r="B46" s="6" t="s">
        <v>45</v>
      </c>
      <c r="C46" s="7"/>
      <c r="D46" s="7"/>
      <c r="E46" s="7"/>
      <c r="F46" s="7"/>
      <c r="G46" s="7"/>
      <c r="H46" s="7"/>
      <c r="I46" s="7"/>
      <c r="J46" s="7"/>
      <c r="K46" s="7"/>
      <c r="L46" s="8"/>
    </row>
    <row r="47" spans="2:12">
      <c r="B47" s="6" t="s">
        <v>46</v>
      </c>
      <c r="C47" s="7"/>
      <c r="D47" s="7"/>
      <c r="E47" s="7"/>
      <c r="F47" s="7"/>
      <c r="G47" s="7"/>
      <c r="H47" s="7"/>
      <c r="I47" s="7"/>
      <c r="J47" s="7"/>
      <c r="K47" s="7"/>
      <c r="L47" s="8"/>
    </row>
    <row r="48" spans="2:12">
      <c r="B48" s="6" t="s">
        <v>47</v>
      </c>
      <c r="C48" s="7"/>
      <c r="D48" s="7"/>
      <c r="E48" s="7"/>
      <c r="F48" s="7"/>
      <c r="G48" s="7"/>
      <c r="H48" s="7"/>
      <c r="I48" s="7"/>
      <c r="J48" s="7"/>
      <c r="K48" s="7"/>
      <c r="L48" s="8"/>
    </row>
    <row r="49" spans="2:12">
      <c r="B49" s="9" t="s">
        <v>48</v>
      </c>
      <c r="C49" s="10"/>
      <c r="D49" s="10"/>
      <c r="E49" s="10"/>
      <c r="F49" s="10"/>
      <c r="G49" s="10"/>
      <c r="H49" s="10"/>
      <c r="I49" s="10"/>
      <c r="J49" s="10"/>
      <c r="K49" s="10"/>
      <c r="L49" s="11"/>
    </row>
    <row r="50" spans="2:12" ht="20.149999999999999" customHeight="1">
      <c r="B50" s="1" t="s">
        <v>49</v>
      </c>
      <c r="C50" s="12"/>
      <c r="D50" s="12"/>
      <c r="E50" s="12"/>
      <c r="F50" s="12"/>
      <c r="G50" s="12"/>
      <c r="H50" s="12"/>
      <c r="I50" s="12"/>
      <c r="J50" s="12"/>
      <c r="K50" s="12"/>
      <c r="L50" s="13"/>
    </row>
    <row r="51" spans="2:12">
      <c r="B51" s="3" t="s">
        <v>50</v>
      </c>
      <c r="C51" s="4"/>
      <c r="D51" s="4"/>
      <c r="E51" s="4"/>
      <c r="F51" s="4"/>
      <c r="G51" s="4"/>
      <c r="H51" s="4"/>
      <c r="I51" s="4"/>
      <c r="J51" s="4"/>
      <c r="K51" s="4"/>
      <c r="L51" s="5"/>
    </row>
    <row r="52" spans="2:12">
      <c r="B52" s="9" t="s">
        <v>51</v>
      </c>
      <c r="C52" s="10"/>
      <c r="D52" s="10"/>
      <c r="E52" s="10"/>
      <c r="F52" s="10"/>
      <c r="G52" s="10"/>
      <c r="H52" s="10"/>
      <c r="I52" s="10"/>
      <c r="J52" s="10"/>
      <c r="K52" s="10"/>
      <c r="L52" s="11"/>
    </row>
    <row r="53" spans="2:12" ht="20.149999999999999" customHeight="1">
      <c r="B53" s="1" t="s">
        <v>52</v>
      </c>
      <c r="C53" s="12"/>
      <c r="D53" s="12"/>
      <c r="E53" s="12"/>
      <c r="F53" s="12"/>
      <c r="G53" s="12"/>
      <c r="H53" s="12"/>
      <c r="I53" s="12"/>
      <c r="J53" s="12"/>
      <c r="K53" s="12"/>
      <c r="L53" s="13"/>
    </row>
    <row r="54" spans="2:12">
      <c r="B54" s="3" t="s">
        <v>53</v>
      </c>
      <c r="C54" s="4"/>
      <c r="D54" s="4"/>
      <c r="E54" s="4"/>
      <c r="F54" s="4"/>
      <c r="G54" s="4"/>
      <c r="H54" s="4"/>
      <c r="I54" s="4"/>
      <c r="J54" s="4"/>
      <c r="K54" s="4"/>
      <c r="L54" s="5"/>
    </row>
    <row r="55" spans="2:12">
      <c r="B55" s="6" t="s">
        <v>54</v>
      </c>
      <c r="C55" s="7"/>
      <c r="D55" s="7"/>
      <c r="E55" s="7"/>
      <c r="F55" s="7"/>
      <c r="G55" s="7"/>
      <c r="H55" s="7"/>
      <c r="I55" s="7"/>
      <c r="J55" s="7"/>
      <c r="K55" s="7"/>
      <c r="L55" s="8"/>
    </row>
    <row r="56" spans="2:12">
      <c r="B56" s="9" t="s">
        <v>55</v>
      </c>
      <c r="C56" s="10"/>
      <c r="D56" s="10"/>
      <c r="E56" s="10"/>
      <c r="F56" s="10"/>
      <c r="G56" s="10"/>
      <c r="H56" s="10"/>
      <c r="I56" s="10"/>
      <c r="J56" s="10"/>
      <c r="K56" s="10"/>
      <c r="L56" s="11"/>
    </row>
    <row r="57" spans="2:12" ht="20.149999999999999" customHeight="1">
      <c r="B57" s="1" t="s">
        <v>56</v>
      </c>
      <c r="C57" s="12"/>
      <c r="D57" s="12"/>
      <c r="E57" s="12"/>
      <c r="F57" s="12"/>
      <c r="G57" s="12"/>
      <c r="H57" s="12"/>
      <c r="I57" s="12"/>
      <c r="J57" s="12"/>
      <c r="K57" s="12"/>
      <c r="L57" s="13"/>
    </row>
    <row r="58" spans="2:12">
      <c r="B58" s="3" t="s">
        <v>57</v>
      </c>
      <c r="C58" s="4"/>
      <c r="D58" s="4"/>
      <c r="E58" s="4"/>
      <c r="F58" s="4"/>
      <c r="G58" s="4"/>
      <c r="H58" s="4"/>
      <c r="I58" s="4"/>
      <c r="J58" s="4"/>
      <c r="K58" s="4"/>
      <c r="L58" s="5"/>
    </row>
    <row r="59" spans="2:12">
      <c r="B59" s="6" t="s">
        <v>58</v>
      </c>
      <c r="C59" s="7"/>
      <c r="D59" s="7"/>
      <c r="E59" s="7"/>
      <c r="F59" s="7"/>
      <c r="G59" s="7"/>
      <c r="H59" s="7"/>
      <c r="I59" s="7"/>
      <c r="J59" s="7"/>
      <c r="K59" s="7"/>
      <c r="L59" s="8"/>
    </row>
    <row r="60" spans="2:12">
      <c r="B60" s="6" t="s">
        <v>59</v>
      </c>
      <c r="C60" s="7"/>
      <c r="D60" s="7"/>
      <c r="E60" s="7"/>
      <c r="F60" s="7"/>
      <c r="G60" s="7"/>
      <c r="H60" s="7"/>
      <c r="I60" s="7"/>
      <c r="J60" s="7"/>
      <c r="K60" s="7"/>
      <c r="L60" s="8"/>
    </row>
    <row r="61" spans="2:12">
      <c r="B61" s="6" t="s">
        <v>60</v>
      </c>
      <c r="C61" s="7"/>
      <c r="D61" s="7"/>
      <c r="E61" s="7"/>
      <c r="F61" s="7"/>
      <c r="G61" s="7"/>
      <c r="H61" s="7"/>
      <c r="I61" s="7"/>
      <c r="J61" s="7"/>
      <c r="K61" s="7"/>
      <c r="L61" s="8"/>
    </row>
    <row r="62" spans="2:12">
      <c r="B62" s="6" t="s">
        <v>61</v>
      </c>
      <c r="C62" s="7"/>
      <c r="D62" s="7"/>
      <c r="E62" s="7"/>
      <c r="F62" s="7"/>
      <c r="G62" s="7"/>
      <c r="H62" s="7"/>
      <c r="I62" s="7"/>
      <c r="J62" s="7"/>
      <c r="K62" s="7"/>
      <c r="L62" s="8"/>
    </row>
    <row r="63" spans="2:12">
      <c r="B63" s="6" t="s">
        <v>62</v>
      </c>
      <c r="C63" s="7"/>
      <c r="D63" s="7"/>
      <c r="E63" s="7"/>
      <c r="F63" s="7"/>
      <c r="G63" s="7"/>
      <c r="H63" s="7"/>
      <c r="I63" s="7"/>
      <c r="J63" s="7"/>
      <c r="K63" s="7"/>
      <c r="L63" s="8"/>
    </row>
    <row r="64" spans="2:12">
      <c r="B64" s="6" t="s">
        <v>63</v>
      </c>
      <c r="C64" s="7"/>
      <c r="D64" s="7"/>
      <c r="E64" s="7"/>
      <c r="F64" s="7"/>
      <c r="G64" s="7"/>
      <c r="H64" s="7"/>
      <c r="I64" s="7"/>
      <c r="J64" s="7"/>
      <c r="K64" s="7"/>
      <c r="L64" s="8"/>
    </row>
    <row r="65" spans="2:12">
      <c r="B65" s="9" t="s">
        <v>64</v>
      </c>
      <c r="C65" s="10"/>
      <c r="D65" s="10"/>
      <c r="E65" s="10"/>
      <c r="F65" s="10"/>
      <c r="G65" s="10"/>
      <c r="H65" s="10"/>
      <c r="I65" s="10"/>
      <c r="J65" s="10"/>
      <c r="K65" s="10"/>
      <c r="L65" s="11"/>
    </row>
    <row r="66" spans="2:12" ht="20.149999999999999" customHeight="1">
      <c r="B66" s="1" t="s">
        <v>65</v>
      </c>
      <c r="C66" s="22"/>
      <c r="D66" s="22"/>
      <c r="E66" s="22"/>
      <c r="F66" s="22"/>
      <c r="G66" s="22"/>
      <c r="H66" s="22"/>
      <c r="I66" s="22"/>
      <c r="J66" s="22"/>
      <c r="K66" s="22"/>
      <c r="L66" s="23"/>
    </row>
    <row r="67" spans="2:12">
      <c r="B67" s="24" t="s">
        <v>66</v>
      </c>
      <c r="C67" s="25"/>
      <c r="D67" s="25"/>
      <c r="E67" s="25"/>
      <c r="F67" s="25"/>
      <c r="G67" s="25"/>
      <c r="H67" s="25"/>
      <c r="I67" s="25"/>
      <c r="J67" s="25"/>
      <c r="K67" s="25"/>
      <c r="L67" s="26"/>
    </row>
    <row r="68" spans="2:12" ht="20.149999999999999" customHeight="1">
      <c r="B68" s="1" t="s">
        <v>67</v>
      </c>
      <c r="C68" s="27"/>
      <c r="D68" s="27"/>
      <c r="E68" s="27"/>
      <c r="F68" s="27"/>
      <c r="G68" s="27"/>
      <c r="H68" s="27"/>
      <c r="I68" s="27"/>
      <c r="J68" s="27"/>
      <c r="K68" s="27"/>
      <c r="L68" s="28"/>
    </row>
    <row r="69" spans="2:12">
      <c r="B69" s="3" t="s">
        <v>68</v>
      </c>
      <c r="C69" s="4"/>
      <c r="D69" s="4"/>
      <c r="E69" s="4"/>
      <c r="F69" s="4"/>
      <c r="G69" s="4"/>
      <c r="H69" s="4"/>
      <c r="I69" s="4"/>
      <c r="J69" s="4"/>
      <c r="K69" s="4"/>
      <c r="L69" s="5"/>
    </row>
    <row r="70" spans="2:12">
      <c r="B70" s="6" t="s">
        <v>69</v>
      </c>
      <c r="C70" s="7"/>
      <c r="D70" s="7"/>
      <c r="E70" s="7"/>
      <c r="F70" s="7"/>
      <c r="G70" s="7"/>
      <c r="H70" s="7"/>
      <c r="I70" s="7"/>
      <c r="J70" s="7"/>
      <c r="K70" s="7"/>
      <c r="L70" s="8"/>
    </row>
    <row r="71" spans="2:12">
      <c r="B71" s="6" t="s">
        <v>70</v>
      </c>
      <c r="C71" s="7"/>
      <c r="D71" s="7"/>
      <c r="E71" s="7"/>
      <c r="F71" s="7"/>
      <c r="G71" s="7"/>
      <c r="H71" s="7"/>
      <c r="I71" s="7"/>
      <c r="J71" s="7"/>
      <c r="K71" s="7"/>
      <c r="L71" s="8"/>
    </row>
    <row r="72" spans="2:12">
      <c r="B72" s="6" t="s">
        <v>71</v>
      </c>
      <c r="C72" s="7"/>
      <c r="D72" s="7"/>
      <c r="E72" s="7"/>
      <c r="F72" s="7"/>
      <c r="G72" s="7"/>
      <c r="H72" s="7"/>
      <c r="I72" s="7"/>
      <c r="J72" s="7"/>
      <c r="K72" s="7"/>
      <c r="L72" s="8"/>
    </row>
    <row r="73" spans="2:12">
      <c r="B73" s="29" t="s">
        <v>72</v>
      </c>
      <c r="C73" s="30"/>
      <c r="D73" s="30"/>
      <c r="E73" s="30"/>
      <c r="F73" s="30"/>
      <c r="G73" s="30"/>
      <c r="H73" s="30"/>
      <c r="I73" s="30"/>
      <c r="J73" s="30"/>
      <c r="K73" s="30"/>
      <c r="L73" s="31"/>
    </row>
    <row r="74" spans="2:12">
      <c r="B74" s="6" t="s">
        <v>73</v>
      </c>
      <c r="C74" s="7"/>
      <c r="D74" s="7"/>
      <c r="E74" s="7"/>
      <c r="F74" s="7"/>
      <c r="G74" s="7"/>
      <c r="H74" s="7"/>
      <c r="I74" s="7"/>
      <c r="J74" s="7"/>
      <c r="K74" s="7"/>
      <c r="L74" s="8"/>
    </row>
    <row r="75" spans="2:12">
      <c r="B75" s="6" t="s">
        <v>74</v>
      </c>
      <c r="C75" s="7"/>
      <c r="D75" s="7"/>
      <c r="E75" s="7"/>
      <c r="F75" s="7"/>
      <c r="G75" s="7"/>
      <c r="H75" s="7"/>
      <c r="I75" s="7"/>
      <c r="J75" s="7"/>
      <c r="K75" s="7"/>
      <c r="L75" s="8"/>
    </row>
    <row r="76" spans="2:12">
      <c r="B76" s="6" t="s">
        <v>75</v>
      </c>
      <c r="C76" s="7"/>
      <c r="D76" s="7"/>
      <c r="E76" s="7"/>
      <c r="F76" s="7"/>
      <c r="G76" s="7"/>
      <c r="H76" s="7"/>
      <c r="I76" s="7"/>
      <c r="J76" s="7"/>
      <c r="K76" s="7"/>
      <c r="L76" s="8"/>
    </row>
    <row r="77" spans="2:12">
      <c r="B77" s="9" t="s">
        <v>76</v>
      </c>
      <c r="C77" s="10"/>
      <c r="D77" s="10"/>
      <c r="E77" s="10"/>
      <c r="F77" s="10"/>
      <c r="G77" s="10"/>
      <c r="H77" s="10"/>
      <c r="I77" s="10"/>
      <c r="J77" s="10"/>
      <c r="K77" s="10"/>
      <c r="L77" s="11"/>
    </row>
    <row r="78" spans="2:12" ht="20.149999999999999" customHeight="1">
      <c r="B78" s="1" t="s">
        <v>77</v>
      </c>
      <c r="C78" s="12"/>
      <c r="D78" s="12"/>
      <c r="E78" s="12"/>
      <c r="F78" s="12"/>
      <c r="G78" s="12"/>
      <c r="H78" s="12"/>
      <c r="I78" s="12"/>
      <c r="J78" s="12"/>
      <c r="K78" s="12"/>
      <c r="L78" s="13"/>
    </row>
    <row r="79" spans="2:12">
      <c r="B79" s="3" t="s">
        <v>78</v>
      </c>
      <c r="C79" s="4"/>
      <c r="D79" s="4"/>
      <c r="E79" s="4"/>
      <c r="F79" s="4"/>
      <c r="G79" s="4"/>
      <c r="H79" s="4"/>
      <c r="I79" s="4"/>
      <c r="J79" s="4"/>
      <c r="K79" s="4"/>
      <c r="L79" s="5"/>
    </row>
    <row r="80" spans="2:12">
      <c r="B80" s="6" t="s">
        <v>79</v>
      </c>
      <c r="C80" s="7"/>
      <c r="D80" s="7"/>
      <c r="E80" s="7"/>
      <c r="F80" s="7"/>
      <c r="G80" s="7"/>
      <c r="H80" s="7"/>
      <c r="I80" s="7"/>
      <c r="J80" s="7"/>
      <c r="K80" s="7"/>
      <c r="L80" s="8"/>
    </row>
    <row r="81" spans="2:12">
      <c r="B81" s="6" t="s">
        <v>80</v>
      </c>
      <c r="C81" s="7"/>
      <c r="D81" s="7"/>
      <c r="E81" s="7"/>
      <c r="F81" s="7"/>
      <c r="G81" s="7"/>
      <c r="H81" s="7"/>
      <c r="I81" s="7"/>
      <c r="J81" s="7"/>
      <c r="K81" s="7"/>
      <c r="L81" s="8"/>
    </row>
    <row r="82" spans="2:12">
      <c r="B82" s="6" t="s">
        <v>81</v>
      </c>
      <c r="C82" s="7"/>
      <c r="D82" s="7"/>
      <c r="E82" s="7"/>
      <c r="F82" s="7"/>
      <c r="G82" s="7"/>
      <c r="H82" s="7"/>
      <c r="I82" s="7"/>
      <c r="J82" s="7"/>
      <c r="K82" s="7"/>
      <c r="L82" s="8"/>
    </row>
    <row r="83" spans="2:12">
      <c r="B83" s="6" t="s">
        <v>82</v>
      </c>
      <c r="C83" s="7"/>
      <c r="D83" s="7"/>
      <c r="E83" s="7"/>
      <c r="F83" s="7"/>
      <c r="G83" s="7"/>
      <c r="H83" s="7"/>
      <c r="I83" s="7"/>
      <c r="J83" s="7"/>
      <c r="K83" s="7"/>
      <c r="L83" s="8"/>
    </row>
    <row r="84" spans="2:12">
      <c r="B84" s="9" t="s">
        <v>83</v>
      </c>
      <c r="C84" s="10"/>
      <c r="D84" s="10"/>
      <c r="E84" s="10"/>
      <c r="F84" s="10"/>
      <c r="G84" s="10"/>
      <c r="H84" s="10"/>
      <c r="I84" s="10"/>
      <c r="J84" s="10"/>
      <c r="K84" s="10"/>
      <c r="L84" s="11"/>
    </row>
    <row r="85" spans="2:12" ht="20.149999999999999" customHeight="1">
      <c r="B85" s="1" t="s">
        <v>84</v>
      </c>
      <c r="C85" s="12"/>
      <c r="D85" s="12"/>
      <c r="E85" s="12"/>
      <c r="F85" s="12"/>
      <c r="G85" s="12"/>
      <c r="H85" s="12"/>
      <c r="I85" s="12"/>
      <c r="J85" s="12"/>
      <c r="K85" s="12"/>
      <c r="L85" s="13"/>
    </row>
    <row r="86" spans="2:12">
      <c r="B86" s="3" t="s">
        <v>85</v>
      </c>
      <c r="C86" s="4"/>
      <c r="D86" s="4"/>
      <c r="E86" s="4"/>
      <c r="F86" s="4"/>
      <c r="G86" s="4"/>
      <c r="H86" s="4"/>
      <c r="I86" s="4"/>
      <c r="J86" s="4"/>
      <c r="K86" s="4"/>
      <c r="L86" s="5"/>
    </row>
    <row r="87" spans="2:12">
      <c r="B87" s="6" t="s">
        <v>86</v>
      </c>
      <c r="C87" s="7"/>
      <c r="D87" s="7"/>
      <c r="E87" s="7"/>
      <c r="F87" s="7"/>
      <c r="G87" s="7"/>
      <c r="H87" s="7"/>
      <c r="I87" s="7"/>
      <c r="J87" s="7"/>
      <c r="K87" s="7"/>
      <c r="L87" s="8"/>
    </row>
    <row r="88" spans="2:12">
      <c r="B88" s="6" t="s">
        <v>87</v>
      </c>
      <c r="C88" s="7"/>
      <c r="D88" s="7"/>
      <c r="E88" s="7"/>
      <c r="F88" s="7"/>
      <c r="G88" s="7"/>
      <c r="H88" s="7"/>
      <c r="I88" s="7"/>
      <c r="J88" s="7"/>
      <c r="K88" s="7"/>
      <c r="L88" s="8"/>
    </row>
    <row r="89" spans="2:12">
      <c r="B89" s="6" t="s">
        <v>88</v>
      </c>
      <c r="C89" s="7"/>
      <c r="D89" s="7"/>
      <c r="E89" s="7"/>
      <c r="F89" s="7"/>
      <c r="G89" s="7"/>
      <c r="H89" s="7"/>
      <c r="I89" s="7"/>
      <c r="J89" s="7"/>
      <c r="K89" s="7"/>
      <c r="L89" s="8"/>
    </row>
    <row r="90" spans="2:12">
      <c r="B90" s="6" t="s">
        <v>89</v>
      </c>
      <c r="C90" s="7"/>
      <c r="D90" s="7"/>
      <c r="E90" s="7"/>
      <c r="F90" s="7"/>
      <c r="G90" s="7"/>
      <c r="H90" s="7"/>
      <c r="I90" s="7"/>
      <c r="J90" s="7"/>
      <c r="K90" s="7"/>
      <c r="L90" s="8"/>
    </row>
    <row r="91" spans="2:12">
      <c r="B91" s="6" t="s">
        <v>90</v>
      </c>
      <c r="C91" s="7"/>
      <c r="D91" s="7"/>
      <c r="E91" s="7"/>
      <c r="F91" s="7"/>
      <c r="G91" s="7"/>
      <c r="H91" s="7"/>
      <c r="I91" s="7"/>
      <c r="J91" s="7"/>
      <c r="K91" s="7"/>
      <c r="L91" s="8"/>
    </row>
    <row r="92" spans="2:12">
      <c r="B92" s="9" t="s">
        <v>91</v>
      </c>
      <c r="C92" s="10"/>
      <c r="D92" s="10"/>
      <c r="E92" s="10"/>
      <c r="F92" s="10"/>
      <c r="G92" s="10"/>
      <c r="H92" s="10"/>
      <c r="I92" s="10"/>
      <c r="J92" s="10"/>
      <c r="K92" s="10"/>
      <c r="L92" s="11"/>
    </row>
    <row r="93" spans="2:12" ht="20.149999999999999" customHeight="1">
      <c r="B93" s="1" t="s">
        <v>92</v>
      </c>
      <c r="C93" s="12"/>
      <c r="D93" s="12"/>
      <c r="E93" s="12"/>
      <c r="F93" s="12"/>
      <c r="G93" s="12"/>
      <c r="H93" s="12"/>
      <c r="I93" s="12"/>
      <c r="J93" s="12"/>
      <c r="K93" s="12"/>
      <c r="L93" s="13"/>
    </row>
    <row r="94" spans="2:12">
      <c r="B94" s="3" t="s">
        <v>93</v>
      </c>
      <c r="C94" s="4"/>
      <c r="D94" s="4"/>
      <c r="E94" s="4"/>
      <c r="F94" s="4"/>
      <c r="G94" s="4"/>
      <c r="H94" s="4"/>
      <c r="I94" s="4"/>
      <c r="J94" s="4"/>
      <c r="K94" s="4"/>
      <c r="L94" s="5"/>
    </row>
    <row r="95" spans="2:12">
      <c r="B95" s="9" t="s">
        <v>94</v>
      </c>
      <c r="C95" s="10"/>
      <c r="D95" s="10"/>
      <c r="E95" s="10"/>
      <c r="F95" s="10"/>
      <c r="G95" s="10"/>
      <c r="H95" s="10"/>
      <c r="I95" s="10"/>
      <c r="J95" s="10"/>
      <c r="K95" s="10"/>
      <c r="L95" s="11"/>
    </row>
    <row r="96" spans="2:12" ht="20.149999999999999" customHeight="1">
      <c r="B96" s="1" t="s">
        <v>95</v>
      </c>
      <c r="C96" s="12"/>
      <c r="D96" s="12"/>
      <c r="E96" s="12"/>
      <c r="F96" s="12"/>
      <c r="G96" s="12"/>
      <c r="H96" s="12"/>
      <c r="I96" s="12"/>
      <c r="J96" s="12"/>
      <c r="K96" s="12"/>
      <c r="L96" s="13"/>
    </row>
    <row r="97" spans="2:12">
      <c r="B97" s="3" t="s">
        <v>96</v>
      </c>
      <c r="C97" s="4"/>
      <c r="D97" s="4"/>
      <c r="E97" s="4"/>
      <c r="F97" s="4"/>
      <c r="G97" s="4"/>
      <c r="H97" s="4"/>
      <c r="I97" s="4"/>
      <c r="J97" s="4"/>
      <c r="K97" s="4"/>
      <c r="L97" s="5"/>
    </row>
    <row r="98" spans="2:12">
      <c r="B98" s="6" t="s">
        <v>97</v>
      </c>
      <c r="C98" s="7"/>
      <c r="D98" s="7"/>
      <c r="E98" s="7"/>
      <c r="F98" s="7"/>
      <c r="G98" s="7"/>
      <c r="H98" s="7"/>
      <c r="I98" s="7"/>
      <c r="J98" s="7"/>
      <c r="K98" s="7"/>
      <c r="L98" s="8"/>
    </row>
    <row r="99" spans="2:12">
      <c r="B99" s="6" t="s">
        <v>98</v>
      </c>
      <c r="C99" s="7"/>
      <c r="D99" s="7"/>
      <c r="E99" s="7"/>
      <c r="F99" s="7"/>
      <c r="G99" s="7"/>
      <c r="H99" s="7"/>
      <c r="I99" s="7"/>
      <c r="J99" s="7"/>
      <c r="K99" s="7"/>
      <c r="L99" s="8"/>
    </row>
    <row r="100" spans="2:12">
      <c r="B100" s="6" t="s">
        <v>99</v>
      </c>
      <c r="C100" s="7"/>
      <c r="D100" s="7"/>
      <c r="E100" s="7"/>
      <c r="F100" s="7"/>
      <c r="G100" s="7"/>
      <c r="H100" s="7"/>
      <c r="I100" s="7"/>
      <c r="J100" s="7"/>
      <c r="K100" s="7"/>
      <c r="L100" s="8"/>
    </row>
    <row r="101" spans="2:12">
      <c r="B101" s="6" t="s">
        <v>100</v>
      </c>
      <c r="C101" s="7"/>
      <c r="D101" s="7"/>
      <c r="E101" s="7"/>
      <c r="F101" s="7"/>
      <c r="G101" s="7"/>
      <c r="H101" s="7"/>
      <c r="I101" s="7"/>
      <c r="J101" s="7"/>
      <c r="K101" s="7"/>
      <c r="L101" s="8"/>
    </row>
    <row r="102" spans="2:12">
      <c r="B102" s="9" t="s">
        <v>101</v>
      </c>
      <c r="C102" s="10"/>
      <c r="D102" s="10"/>
      <c r="E102" s="10"/>
      <c r="F102" s="10"/>
      <c r="G102" s="10"/>
      <c r="H102" s="10"/>
      <c r="I102" s="10"/>
      <c r="J102" s="10"/>
      <c r="K102" s="10"/>
      <c r="L102" s="11"/>
    </row>
    <row r="103" spans="2:12" ht="20.149999999999999" customHeight="1">
      <c r="B103" s="1" t="s">
        <v>102</v>
      </c>
      <c r="C103" s="12"/>
      <c r="D103" s="12"/>
      <c r="E103" s="12"/>
      <c r="F103" s="12"/>
      <c r="G103" s="12"/>
      <c r="H103" s="12"/>
      <c r="I103" s="12"/>
      <c r="J103" s="12"/>
      <c r="K103" s="12"/>
      <c r="L103" s="13"/>
    </row>
    <row r="104" spans="2:12">
      <c r="B104" s="3" t="s">
        <v>103</v>
      </c>
      <c r="C104" s="4"/>
      <c r="D104" s="4"/>
      <c r="E104" s="4"/>
      <c r="F104" s="4"/>
      <c r="G104" s="4"/>
      <c r="H104" s="4"/>
      <c r="I104" s="4"/>
      <c r="J104" s="4"/>
      <c r="K104" s="4"/>
      <c r="L104" s="5"/>
    </row>
    <row r="105" spans="2:12">
      <c r="B105" s="6" t="s">
        <v>104</v>
      </c>
      <c r="C105" s="7"/>
      <c r="D105" s="7"/>
      <c r="E105" s="7"/>
      <c r="F105" s="7"/>
      <c r="G105" s="7"/>
      <c r="H105" s="7"/>
      <c r="I105" s="7"/>
      <c r="J105" s="7"/>
      <c r="K105" s="7"/>
      <c r="L105" s="8"/>
    </row>
    <row r="106" spans="2:12">
      <c r="B106" s="6" t="s">
        <v>105</v>
      </c>
      <c r="C106" s="7"/>
      <c r="D106" s="7"/>
      <c r="E106" s="7"/>
      <c r="F106" s="7"/>
      <c r="G106" s="7"/>
      <c r="H106" s="7"/>
      <c r="I106" s="7"/>
      <c r="J106" s="7"/>
      <c r="K106" s="7"/>
      <c r="L106" s="8"/>
    </row>
    <row r="107" spans="2:12">
      <c r="B107" s="9" t="s">
        <v>106</v>
      </c>
      <c r="C107" s="10"/>
      <c r="D107" s="10"/>
      <c r="E107" s="10"/>
      <c r="F107" s="10"/>
      <c r="G107" s="10"/>
      <c r="H107" s="10"/>
      <c r="I107" s="10"/>
      <c r="J107" s="10"/>
      <c r="K107" s="10"/>
      <c r="L107" s="11"/>
    </row>
    <row r="109" spans="2:12" ht="20.149999999999999" customHeight="1">
      <c r="B109" s="1" t="s">
        <v>107</v>
      </c>
      <c r="C109" s="12"/>
      <c r="D109" s="12"/>
      <c r="E109" s="12"/>
      <c r="F109" s="12"/>
      <c r="G109" s="12"/>
      <c r="H109" s="12"/>
      <c r="I109" s="12"/>
      <c r="J109" s="12"/>
      <c r="K109" s="12"/>
      <c r="L109" s="13"/>
    </row>
    <row r="110" spans="2:12">
      <c r="B110" s="32" t="s">
        <v>108</v>
      </c>
      <c r="C110" s="33"/>
      <c r="D110" s="33"/>
      <c r="E110" s="33"/>
      <c r="F110" s="33"/>
      <c r="G110" s="33"/>
      <c r="H110" s="33"/>
      <c r="I110" s="33"/>
      <c r="J110" s="33"/>
      <c r="K110" s="33"/>
      <c r="L110" s="34"/>
    </row>
    <row r="111" spans="2:12">
      <c r="B111" s="32" t="s">
        <v>109</v>
      </c>
      <c r="C111" s="33"/>
      <c r="D111" s="33"/>
      <c r="E111" s="33"/>
      <c r="F111" s="33"/>
      <c r="G111" s="33"/>
      <c r="H111" s="33"/>
      <c r="I111" s="33"/>
      <c r="J111" s="33"/>
      <c r="K111" s="33"/>
      <c r="L111" s="34"/>
    </row>
    <row r="112" spans="2:12">
      <c r="B112" s="32" t="s">
        <v>110</v>
      </c>
      <c r="C112" s="33"/>
      <c r="D112" s="33"/>
      <c r="E112" s="33"/>
      <c r="F112" s="33"/>
      <c r="G112" s="33"/>
      <c r="H112" s="33"/>
      <c r="I112" s="33"/>
      <c r="J112" s="33"/>
      <c r="K112" s="33"/>
      <c r="L112" s="34"/>
    </row>
    <row r="113" spans="2:12">
      <c r="B113" s="32" t="s">
        <v>111</v>
      </c>
      <c r="C113" s="33"/>
      <c r="D113" s="33"/>
      <c r="E113" s="33"/>
      <c r="F113" s="33"/>
      <c r="G113" s="33"/>
      <c r="H113" s="33"/>
      <c r="I113" s="33"/>
      <c r="J113" s="33"/>
      <c r="K113" s="33"/>
      <c r="L113" s="34"/>
    </row>
    <row r="114" spans="2:12">
      <c r="B114" s="32" t="s">
        <v>112</v>
      </c>
      <c r="C114" s="33"/>
      <c r="D114" s="33"/>
      <c r="E114" s="33"/>
      <c r="F114" s="33"/>
      <c r="G114" s="33"/>
      <c r="H114" s="33"/>
      <c r="I114" s="33"/>
      <c r="J114" s="33"/>
      <c r="K114" s="33"/>
      <c r="L114" s="34"/>
    </row>
    <row r="115" spans="2:12">
      <c r="B115" s="32" t="s">
        <v>113</v>
      </c>
      <c r="C115" s="33"/>
      <c r="D115" s="33"/>
      <c r="E115" s="33"/>
      <c r="F115" s="33"/>
      <c r="G115" s="33"/>
      <c r="H115" s="33"/>
      <c r="I115" s="33"/>
      <c r="J115" s="33"/>
      <c r="K115" s="33"/>
      <c r="L115" s="34"/>
    </row>
    <row r="116" spans="2:12">
      <c r="B116" s="32" t="s">
        <v>114</v>
      </c>
      <c r="C116" s="33"/>
      <c r="D116" s="33"/>
      <c r="E116" s="33"/>
      <c r="F116" s="33"/>
      <c r="G116" s="33"/>
      <c r="H116" s="33"/>
      <c r="I116" s="33"/>
      <c r="J116" s="33"/>
      <c r="K116" s="33"/>
      <c r="L116" s="34"/>
    </row>
    <row r="117" spans="2:12">
      <c r="B117" s="32" t="s">
        <v>115</v>
      </c>
      <c r="C117" s="33"/>
      <c r="D117" s="33"/>
      <c r="E117" s="33"/>
      <c r="F117" s="33"/>
      <c r="G117" s="33"/>
      <c r="H117" s="33"/>
      <c r="I117" s="33"/>
      <c r="J117" s="33"/>
      <c r="K117" s="33"/>
      <c r="L117" s="34"/>
    </row>
    <row r="118" spans="2:12">
      <c r="B118" s="32" t="s">
        <v>116</v>
      </c>
      <c r="C118" s="33"/>
      <c r="D118" s="33"/>
      <c r="E118" s="33"/>
      <c r="F118" s="33"/>
      <c r="G118" s="33"/>
      <c r="H118" s="33"/>
      <c r="I118" s="33"/>
      <c r="J118" s="33"/>
      <c r="K118" s="33"/>
      <c r="L118" s="34"/>
    </row>
    <row r="119" spans="2:12">
      <c r="B119" s="32" t="s">
        <v>117</v>
      </c>
      <c r="C119" s="33"/>
      <c r="D119" s="33"/>
      <c r="E119" s="33"/>
      <c r="F119" s="33"/>
      <c r="G119" s="33"/>
      <c r="H119" s="33"/>
      <c r="I119" s="33"/>
      <c r="J119" s="33"/>
      <c r="K119" s="33"/>
      <c r="L119" s="34"/>
    </row>
    <row r="120" spans="2:12">
      <c r="B120" s="32" t="s">
        <v>118</v>
      </c>
      <c r="C120" s="33"/>
      <c r="D120" s="33"/>
      <c r="E120" s="33"/>
      <c r="F120" s="33"/>
      <c r="G120" s="33"/>
      <c r="H120" s="33"/>
      <c r="I120" s="33"/>
      <c r="J120" s="33"/>
      <c r="K120" s="33"/>
      <c r="L120" s="34"/>
    </row>
    <row r="121" spans="2:12">
      <c r="B121" s="35" t="s">
        <v>119</v>
      </c>
      <c r="C121" s="36"/>
      <c r="D121" s="36"/>
      <c r="E121" s="36"/>
      <c r="F121" s="36"/>
      <c r="G121" s="36"/>
      <c r="H121" s="36"/>
      <c r="I121" s="36"/>
      <c r="J121" s="36"/>
      <c r="K121" s="36"/>
      <c r="L121" s="37"/>
    </row>
    <row r="123" spans="2:12">
      <c r="B123" s="1" t="s">
        <v>120</v>
      </c>
    </row>
    <row r="124" spans="2:12">
      <c r="B124" s="32" t="s">
        <v>121</v>
      </c>
      <c r="C124" s="33"/>
      <c r="D124" s="33"/>
      <c r="E124" s="33"/>
      <c r="F124" s="33"/>
      <c r="G124" s="33"/>
      <c r="H124" s="33"/>
      <c r="I124" s="33"/>
      <c r="J124" s="33"/>
      <c r="K124" s="33"/>
      <c r="L124" s="34"/>
    </row>
    <row r="125" spans="2:12">
      <c r="B125" s="32" t="s">
        <v>122</v>
      </c>
      <c r="C125" s="33"/>
      <c r="D125" s="33"/>
      <c r="E125" s="33"/>
      <c r="F125" s="33"/>
      <c r="G125" s="33"/>
      <c r="H125" s="33"/>
      <c r="I125" s="33"/>
      <c r="J125" s="33"/>
      <c r="K125" s="33"/>
      <c r="L125" s="34"/>
    </row>
    <row r="126" spans="2:12">
      <c r="B126" s="32" t="s">
        <v>123</v>
      </c>
      <c r="C126" s="33"/>
      <c r="D126" s="33"/>
      <c r="E126" s="33"/>
      <c r="F126" s="33"/>
      <c r="G126" s="33"/>
      <c r="H126" s="33"/>
      <c r="I126" s="33"/>
      <c r="J126" s="33"/>
      <c r="K126" s="33"/>
      <c r="L126" s="34"/>
    </row>
    <row r="127" spans="2:12">
      <c r="B127" s="32" t="s">
        <v>124</v>
      </c>
      <c r="C127" s="33"/>
      <c r="D127" s="33"/>
      <c r="E127" s="33"/>
      <c r="F127" s="33"/>
      <c r="G127" s="33"/>
      <c r="H127" s="33"/>
      <c r="I127" s="33"/>
      <c r="J127" s="33"/>
      <c r="K127" s="33"/>
      <c r="L127" s="34"/>
    </row>
    <row r="128" spans="2:12">
      <c r="B128" s="32" t="s">
        <v>125</v>
      </c>
      <c r="C128" s="33"/>
      <c r="D128" s="33"/>
      <c r="E128" s="33"/>
      <c r="F128" s="33"/>
      <c r="G128" s="33"/>
      <c r="H128" s="33"/>
      <c r="I128" s="33"/>
      <c r="J128" s="33"/>
      <c r="K128" s="33"/>
      <c r="L128" s="34"/>
    </row>
    <row r="129" spans="2:12">
      <c r="B129" s="32" t="s">
        <v>126</v>
      </c>
      <c r="C129" s="33"/>
      <c r="D129" s="33"/>
      <c r="E129" s="33"/>
      <c r="F129" s="33"/>
      <c r="G129" s="33"/>
      <c r="H129" s="33"/>
      <c r="I129" s="33"/>
      <c r="J129" s="33"/>
      <c r="K129" s="33"/>
      <c r="L129" s="34"/>
    </row>
    <row r="130" spans="2:12">
      <c r="B130" s="35" t="s">
        <v>127</v>
      </c>
      <c r="C130" s="36"/>
      <c r="D130" s="36"/>
      <c r="E130" s="36"/>
      <c r="F130" s="36"/>
      <c r="G130" s="36"/>
      <c r="H130" s="36"/>
      <c r="I130" s="36"/>
      <c r="J130" s="36"/>
      <c r="K130" s="36"/>
      <c r="L130" s="37"/>
    </row>
  </sheetData>
  <mergeCells count="107">
    <mergeCell ref="B126:L126"/>
    <mergeCell ref="B127:L127"/>
    <mergeCell ref="B128:L128"/>
    <mergeCell ref="B129:L129"/>
    <mergeCell ref="B130:L130"/>
    <mergeCell ref="B118:L118"/>
    <mergeCell ref="B119:L119"/>
    <mergeCell ref="B120:L120"/>
    <mergeCell ref="B121:L121"/>
    <mergeCell ref="B124:L124"/>
    <mergeCell ref="B125:L125"/>
    <mergeCell ref="B112:L112"/>
    <mergeCell ref="B113:L113"/>
    <mergeCell ref="B114:L114"/>
    <mergeCell ref="B115:L115"/>
    <mergeCell ref="B116:L116"/>
    <mergeCell ref="B117:L117"/>
    <mergeCell ref="B104:L104"/>
    <mergeCell ref="B105:L105"/>
    <mergeCell ref="B106:L106"/>
    <mergeCell ref="B107:L107"/>
    <mergeCell ref="B110:L110"/>
    <mergeCell ref="B111:L111"/>
    <mergeCell ref="B97:L97"/>
    <mergeCell ref="B98:L98"/>
    <mergeCell ref="B99:L99"/>
    <mergeCell ref="B100:L100"/>
    <mergeCell ref="B101:L101"/>
    <mergeCell ref="B102:L102"/>
    <mergeCell ref="B89:L89"/>
    <mergeCell ref="B90:L90"/>
    <mergeCell ref="B91:L91"/>
    <mergeCell ref="B92:L92"/>
    <mergeCell ref="B94:L94"/>
    <mergeCell ref="B95:L95"/>
    <mergeCell ref="B82:L82"/>
    <mergeCell ref="B83:L83"/>
    <mergeCell ref="B84:L84"/>
    <mergeCell ref="B86:L86"/>
    <mergeCell ref="B87:L87"/>
    <mergeCell ref="B88:L88"/>
    <mergeCell ref="B75:L75"/>
    <mergeCell ref="B76:L76"/>
    <mergeCell ref="B77:L77"/>
    <mergeCell ref="B79:L79"/>
    <mergeCell ref="B80:L80"/>
    <mergeCell ref="B81:L81"/>
    <mergeCell ref="B69:L69"/>
    <mergeCell ref="B70:L70"/>
    <mergeCell ref="B71:L71"/>
    <mergeCell ref="B72:L72"/>
    <mergeCell ref="B73:L73"/>
    <mergeCell ref="B74:L74"/>
    <mergeCell ref="B61:L61"/>
    <mergeCell ref="B62:L62"/>
    <mergeCell ref="B63:L63"/>
    <mergeCell ref="B64:L64"/>
    <mergeCell ref="B65:L65"/>
    <mergeCell ref="B67:L67"/>
    <mergeCell ref="B54:L54"/>
    <mergeCell ref="B55:L55"/>
    <mergeCell ref="B56:L56"/>
    <mergeCell ref="B58:L58"/>
    <mergeCell ref="B59:L59"/>
    <mergeCell ref="B60:L60"/>
    <mergeCell ref="B46:L46"/>
    <mergeCell ref="B47:L47"/>
    <mergeCell ref="B48:L48"/>
    <mergeCell ref="B49:L49"/>
    <mergeCell ref="B51:L51"/>
    <mergeCell ref="B52:L52"/>
    <mergeCell ref="B40:L40"/>
    <mergeCell ref="B41:L41"/>
    <mergeCell ref="B42:L42"/>
    <mergeCell ref="B43:L43"/>
    <mergeCell ref="B44:L44"/>
    <mergeCell ref="B45:L45"/>
    <mergeCell ref="B33:L33"/>
    <mergeCell ref="B34:L34"/>
    <mergeCell ref="B36:L36"/>
    <mergeCell ref="B37:L37"/>
    <mergeCell ref="B38:L38"/>
    <mergeCell ref="B39:L39"/>
    <mergeCell ref="B26:L26"/>
    <mergeCell ref="B27:L27"/>
    <mergeCell ref="B28:L28"/>
    <mergeCell ref="B29:L29"/>
    <mergeCell ref="B31:L31"/>
    <mergeCell ref="B32:L32"/>
    <mergeCell ref="B17:L17"/>
    <mergeCell ref="B19:L19"/>
    <mergeCell ref="B20:L20"/>
    <mergeCell ref="B21:L21"/>
    <mergeCell ref="B23:L23"/>
    <mergeCell ref="B24:L24"/>
    <mergeCell ref="B10:L10"/>
    <mergeCell ref="B12:L12"/>
    <mergeCell ref="B13:L13"/>
    <mergeCell ref="B14:L14"/>
    <mergeCell ref="B15:L15"/>
    <mergeCell ref="B16:L16"/>
    <mergeCell ref="B3:L3"/>
    <mergeCell ref="B4:L4"/>
    <mergeCell ref="B5:L5"/>
    <mergeCell ref="B6:L6"/>
    <mergeCell ref="B7:L7"/>
    <mergeCell ref="B9:L9"/>
  </mergeCells>
  <hyperlinks>
    <hyperlink ref="B3:L3" location="'EU OV1'!A1" display="Template EU OV1 – Overview of total risk exposure amounts" xr:uid="{EC443066-3499-44F5-B0BA-F1D2EDAC8B06}"/>
    <hyperlink ref="B4:L4" location="'EU KM1'!A1" display="Template EU KM1 - Key metrics template" xr:uid="{8DEC076C-EF97-4114-9571-F4878E1CB7BE}"/>
    <hyperlink ref="B5:L5" location="'EU INS1'!A1" display="Template EU INS1 - Insurance participations" xr:uid="{1750BAE7-FDD8-442E-9667-E9D53AFFF6F7}"/>
    <hyperlink ref="B6:L6" location="'EU INS2'!A1" display="Template EU INS2 - Financial conglomerates information on own funds and capital adequacy ratio" xr:uid="{FD625BF7-EBC2-47D4-8178-0A684956BEAE}"/>
    <hyperlink ref="B7:L7" location="'EU OVC'!A1" display="Table EU OVC - ICAAP information" xr:uid="{67B9ED38-B29D-4E46-BE08-80823B6FAF9A}"/>
    <hyperlink ref="B9:L9" location="'EU OVA'!A1" display="Table EU OVA - Institution risk management approach" xr:uid="{837B80E2-7FCA-4059-A1CD-27F9F5F4A240}"/>
    <hyperlink ref="B10:L10" location="'EU OVB'!A1" display="Table EU OVB - Disclosure on governance arrangements" xr:uid="{921F994A-DE51-410B-A16F-EAE84CD33E77}"/>
    <hyperlink ref="B12:L12" location="'EU LI1'!A1" display="Template EU LI1 - Differences between the accounting scope and the scope of prudential consolidation and mapping of financial statement categories with regulatory risk categories" xr:uid="{46B8E443-042C-4655-8BEA-6F19FC56C6FD}"/>
    <hyperlink ref="B13:L13" location="'EU LI2'!A1" display="Template EU LI2 - Main sources of differences between regulatory exposure amounts and carrying values in financial statements " xr:uid="{AC2FEE0E-7D1F-4E32-8714-0A7B83E55E36}"/>
    <hyperlink ref="B14:L14" location="'EU LI3'!A1" display="Template EU LI3 - Outline of the differences in the scopes of consolidation (entity by entity) " xr:uid="{DED74DAD-0C8D-4901-9F62-FAD69627C837}"/>
    <hyperlink ref="B15:L15" location="'EU LIA'!A1" display="Table EU LIA - Explanations of differences between accounting and regulatory exposure amounts" xr:uid="{94FE9766-7D73-43F6-8A99-47866CDFF7D0}"/>
    <hyperlink ref="B16:L16" location="'EU LIB'!A1" display="Table EU LIB - Other qualitative information on the scope of application" xr:uid="{1724D427-9C78-4E93-9C2C-77DE53E21C14}"/>
    <hyperlink ref="B17:L17" location="'EU PV1'!A1" display="Template EU PV1 - Prudent valuation adjustments (PVA)" xr:uid="{0ECB0622-383A-44EB-B58D-995E9CF69559}"/>
    <hyperlink ref="B19:L19" location="'EU CC1'!A1" display="Template EU CC1 - Composition of regulatory own funds" xr:uid="{10CCD3BB-BDCC-4296-89F3-11937E72BE4A}"/>
    <hyperlink ref="B20:L20" location="'EU CC2'!A1" display="Template EU CC2 - reconciliation of regulatory own funds to balance sheet in the audited financial statements" xr:uid="{7DCFD068-F893-4BD9-BD4E-BB833E6FBB29}"/>
    <hyperlink ref="B21:L21" location="'EU CCA'!A1" display="Template EU CCA: Main features of regulatory own funds instruments and eligible liabilities instruments" xr:uid="{A508C904-B819-44E9-B53F-2D8594898DE8}"/>
    <hyperlink ref="B23:L23" location="'EU CCyB1'!A1" display="Template EU CCyB1 - Geographical distribution of credit exposures relevant for the calculation of the countercyclical buffer" xr:uid="{2B6C5FEE-701E-415D-B074-BD9E1C0CECD3}"/>
    <hyperlink ref="B24:L24" location="'EU CCyB2'!A1" display="Template EU CCyB2 - Amount of institution-specific countercyclical capital buffer" xr:uid="{66C5CBCF-A612-49D4-AD71-2EF4D7977F98}"/>
    <hyperlink ref="B26:L26" location="'EU LR1'!A1" display="Template EU LR1 - LRSum: Summary reconciliation of accounting assets and leverage ratio exposures" xr:uid="{1C2B0440-9945-4ACA-867E-3448D86C9773}"/>
    <hyperlink ref="B27:L27" location="'EU LR2'!A1" display="Template EU LR2 - LRCom: Leverage ratio common disclosure" xr:uid="{456E2F2D-D8C5-41C6-B551-471CED09C54A}"/>
    <hyperlink ref="B28:L28" location="'EU LR3'!A1" display="Template EU LR3 - LRSpl: Split-up of on balance sheet exposures (excluding derivatives, SFTs and exempted exposures)" xr:uid="{74C4A243-D2C5-470F-BF89-E16C869419AD}"/>
    <hyperlink ref="B29:L29" location="'EU LRA'!A1" display="Table EU LRA: Disclosure of LR qualitative information" xr:uid="{EC73BFBB-FE85-4F51-B71A-CCEEB0CBF448}"/>
    <hyperlink ref="B31:L31" location="'EU LIQA'!A1" display="Table EU LIQA - Liquidity risk management " xr:uid="{DA5A0851-79BB-492B-8651-70931CB53C2A}"/>
    <hyperlink ref="B32:L32" location="'EU LIQ1'!A1" display="Templates EU LIQ1 - Quantitative information of LCR" xr:uid="{A13DEABB-8128-468E-ABD6-EC8625B71E68}"/>
    <hyperlink ref="B33:L33" location="'EU LIQB'!A1" display="Table EU LIQB  on qualitative information on LCR, which complements template EU LIQ1." xr:uid="{5C10C4ED-6E45-4C20-9C31-C2122EF167D6}"/>
    <hyperlink ref="B34:L34" location="'EU LIQ2'!A1" display="Template EU LIQ2: Net Stable Funding Ratio " xr:uid="{CE6E6691-67F9-4FDC-BBD2-F8228EF73F90}"/>
    <hyperlink ref="B43:L43" location="'EU CQ2'!A1" display="Template EU CQ2: Quality of forbearance" xr:uid="{99071AD8-516F-4ADD-9FF9-75B0EBC32453}"/>
    <hyperlink ref="B45:L45" location="'EU CQ4'!A1" display="Template EU CQ4: Quality of non-performing exposures by geography " xr:uid="{89E82694-8C15-4ECD-AB08-6EE087D7A5A9}"/>
    <hyperlink ref="B46:L46" location="'EU CQ5'!A1" display="Template EU CQ5: Credit quality of loans and advances by industry" xr:uid="{C6A77A1D-F4F2-48A0-8973-F057BE533CE6}"/>
    <hyperlink ref="B47:L47" location="'EU CQ6'!A1" display="Template EU CQ6: Collateral valuation - loans and advances " xr:uid="{E467FA61-2F72-4DC2-BEB9-30A088E34264}"/>
    <hyperlink ref="B48:L48" location="'EU CQ7'!A1" display="Template EU CQ7: Collateral obtained by taking possession and execution processes " xr:uid="{12B954AD-24FB-4C2A-B60F-39B095B1CB7C}"/>
    <hyperlink ref="B49:L49" location="'EU CQ8'!A1" display="Template EU CQ8: Collateral obtained by taking possession and execution processes – vintage breakdown" xr:uid="{5C796BB3-F08A-4C7A-BF09-D6BA6F542794}"/>
    <hyperlink ref="B36:L36" location="'EU CRA'!A1" display="Table EU CRA: General qualitative information about credit risk" xr:uid="{2F525486-AC10-478D-8EA1-C364952AA3FA}"/>
    <hyperlink ref="B37:L37" location="'EU CRB'!A1" display="Table EU CRB: Additional disclosure related to the credit quality of assets" xr:uid="{6960DD1F-6E3D-48B9-9639-CD06DD33E58C}"/>
    <hyperlink ref="B42:L42" location="'EU CQ1'!A1" display="Template EU CQ1: Credit quality of forborne exposures" xr:uid="{CCA790E1-891B-4C62-8683-B07877449CE3}"/>
    <hyperlink ref="B39:L39" location="'EU CR1-A'!A1" display="Template EU CR1-A: Maturity of exposures" xr:uid="{D611E1A8-D05E-443B-89F5-C05EE621C999}"/>
    <hyperlink ref="B40:L40" location="'EU CR2'!A1" display="Template EU CR2: Changes in the stock of non-performing loans and advances" xr:uid="{BA5F824F-7BCE-4347-947F-02B3C7C297D9}"/>
    <hyperlink ref="B44" location="'EU CQ3'!A1" display="Template CQ2: Credit quality of performing and non-performing exposures by past due days" xr:uid="{BC289853-04BB-4F7B-B7E8-FD445224ECE6}"/>
    <hyperlink ref="B44:L44" location="'Template EU CQ3'!A1" display="Template EU CQ3: Credit quality of performing and non-performing exposures by past due days" xr:uid="{8D6342E6-1154-4579-9B9A-0C3D2F9068DB}"/>
    <hyperlink ref="B38:L38" location="'EU CR1'!A1" display="Template EU CR1: Performing and non-performing exposures and related provisions" xr:uid="{4F5C7566-9644-4A94-92E4-FC5C78FB8C45}"/>
    <hyperlink ref="B41:L41" location="'EU CR2a'!A1" display="Template EU CR2a: Changes in the stock of non-performing loans and advances and related net accumulated recoveries" xr:uid="{8B1E7521-43C5-4581-91B0-F6E96A77F41E}"/>
    <hyperlink ref="B51:L51" location="'EU CRC'!A1" display="Table EU CRC – Qualitative disclosure requirements related to CRM techniques" xr:uid="{D98ED193-EA95-436D-9B32-98C4777CCC21}"/>
    <hyperlink ref="B52:L52" location="'EU CR3'!A1" display="Template EU CR3 –  CRM techniques overview:  Disclosure of the use of credit risk mitigation techniques" xr:uid="{7BFF5E01-722F-4622-B426-6EE3BEA67083}"/>
    <hyperlink ref="B54:L54" location="'EU CRD'!A1" display="Table EU CRD – Qualitative disclosure requirements related to standardised model" xr:uid="{D41B0318-537C-4796-A919-85F94D1A7876}"/>
    <hyperlink ref="B55:L55" location="'EU CR4'!A1" display="Template EU CR4 – standardised approach – Credit risk exposure and CRM effects" xr:uid="{37EA328F-3339-4F74-8A02-BD826A2E03AF}"/>
    <hyperlink ref="B56:L56" location="'EU CR5'!A1" display="Template EU CR5 – standardised approach" xr:uid="{CA547B9D-B81E-4616-AB80-3331C7764171}"/>
    <hyperlink ref="B58:L58" location="'EU CRE'!A1" display="Table EU CRE – Qualitative disclosure requirements related to IRB approach" xr:uid="{EE6346C4-EFE6-48DB-8C2C-DEED5D6A7AAC}"/>
    <hyperlink ref="B59:L59" location="'EU CR6'!A1" display="Template EU CR6 – IRB approach – Credit risk exposures by exposure class and PD range" xr:uid="{849BC47C-2F51-457B-AD7C-24AC0C3444B2}"/>
    <hyperlink ref="B60:L60" location="'EU CR6-A'!A1" display="Template EU CR6-A – Scope of the use of IRB and SA approaches" xr:uid="{4D80C09F-7EFB-4C21-8753-9E5A7B18485B}"/>
    <hyperlink ref="B61:L61" location="'EU CR7'!A1" display="Template EU CR7 – IRB approach – Effect on the RWEAs of credit derivatives used as CRM techniques" xr:uid="{5945A8EA-DC4F-4FB2-B220-F7C5241EE4A7}"/>
    <hyperlink ref="B62:L62" location="'EU CR7-A'!A1" display="Template EU CR7-A – IRB approach – Disclosure of the extent of the use of CRM techniques" xr:uid="{5CA7CF77-2A2E-43B5-9268-0FF7435FB14B}"/>
    <hyperlink ref="B63:L63" location="'EU CR8'!A1" display="Template EU CR8 –  RWEA flow statements of credit risk exposures under the IRB approach " xr:uid="{C9226405-7012-414C-A6DC-C31FDD1FFEE9}"/>
    <hyperlink ref="B64:L64" location="'EU CR9'!A1" display="Template CR9 –IRB approach – Back-testing of PD per exposure class (fixed PD scale)" xr:uid="{8C27BFCA-1862-497A-A87D-BE5FAB06E290}"/>
    <hyperlink ref="B65:L65" location="'EU CR9.1'!A1" display="Template CR9.1 –IRB approach – Back-testing of PD per exposure class (only for  PD estimates according to point (f) of Article 180(1) CRR)" xr:uid="{8D7689F5-A2E1-420C-8AC0-21B1D8EACB84}"/>
    <hyperlink ref="B67:L67" location="'EU CR10'!A1" display="Template EU CR10 –  Specialised lending and equity exposures under the simple riskweighted approach" xr:uid="{FF14C5F8-55C9-4BFD-A637-5597B58CBBB9}"/>
    <hyperlink ref="B69:L69" location="'EU CCRA'!A1" display="Table EU CCRA – Qualitative disclosure related to CCR" xr:uid="{7D18ADCF-FF42-4EE9-9E06-24243B7642DF}"/>
    <hyperlink ref="B70:L70" location="'EU CCR1'!A1" display="Template EU CCR1 – Analysis of CCR exposure by approach" xr:uid="{EC4D63F3-0F2A-498C-8B4A-E7C6BCDA7B6C}"/>
    <hyperlink ref="B71:L71" location="'EU CCR2'!A1" display="Template EU CCR2 – Transactions subject to own funds requirements for CVA risk" xr:uid="{8D137C74-2E72-4B14-AA21-9F05787B5E04}"/>
    <hyperlink ref="B72:L72" location="'EU CCR3'!A1" display="Template EU CCR3 – Standardised approach – CCR exposures by regulatory exposure class and risk weights" xr:uid="{3F35E34E-A3CC-4507-9846-2B1151369FD6}"/>
    <hyperlink ref="B73:L73" location="'EU CCR4'!A1" display="Template EU CCR4 - IRB approach - CCR exposures by exposure class and PD scale" xr:uid="{45E2DE71-1567-42F3-9FCB-E2FE141117F5}"/>
    <hyperlink ref="B74:L74" location="'EU CCR5'!A1" display="Template EU CCR5 – Composition of collateral for CCR exposures" xr:uid="{2796A6B8-4C3C-420B-9198-F8B67439FCFC}"/>
    <hyperlink ref="B75:L75" location="'EU CCR6'!A1" display="Template EU CCR6 – Credit derivatives exposures" xr:uid="{AAAC3B63-3704-4614-A501-62F85C2AE260}"/>
    <hyperlink ref="B76:L76" location="'EU CCR7'!A1" display="Template EU CCR7 – RWEA flow statements of CCR exposures under the IMM" xr:uid="{04E921EE-9090-496F-879D-FDF405A1E325}"/>
    <hyperlink ref="B77:L77" location="'EU CCR8'!A1" display="Template EU CCR8 – Exposures to CCPs" xr:uid="{BD30945C-69DD-49F3-83C1-FB7258602006}"/>
    <hyperlink ref="B79:L79" location="'EU-SECA'!A1" display="Table EU-SECA - Qualitative disclosure requirements related to securitisation exposures " xr:uid="{DF40FDD2-3CF6-4473-AE6B-6BB87BABF22D}"/>
    <hyperlink ref="B80:L80" location="'EU-SEC1'!A1" display="Template EU-SEC1 - Securitisation exposures in the non-trading book" xr:uid="{1E747BD1-35A8-4080-8544-D20FF3A27119}"/>
    <hyperlink ref="B81:L81" location="'EU-SEC2'!A1" display="Template EU-SEC2 - Securitisation exposures in the trading book" xr:uid="{0E900343-A156-4F3B-970B-D137D4CB40A1}"/>
    <hyperlink ref="B82:L82" location="'EU-SEC3'!A1" display="Template EU-SEC3 - Securitisation exposures in the non-trading book and associated regulatory capital requirements - institution acting as originator or as sponsor" xr:uid="{AADBFC12-86AB-4346-9889-E92B97C8D8A3}"/>
    <hyperlink ref="B83:L83" location="'EU-SEC4'!A1" display="Template EU-SEC4 - Securitisation exposures in the non-trading book and associated regulatory capital requirements - institution acting as investor" xr:uid="{3F889D7A-A769-4B73-80AA-57C45690A14F}"/>
    <hyperlink ref="B84:L84" location="'EU-SEC5'!A1" display="Template EU-SEC5 - Exposures securitised by the institution - Exposures in default and specific credit risk adjustments" xr:uid="{493B93FC-20D3-4434-8B74-33F754EB4410}"/>
    <hyperlink ref="B86:L86" location="'EU MRA'!A1" display="Table EU MRA: Qualitative disclosure requirements related to market risk" xr:uid="{7AD3BC27-8828-4EE1-8C9A-72A41E515419}"/>
    <hyperlink ref="B87:L87" location="'EU MR1'!A1" display="Template EU MR1 - Market risk under the standardised approach" xr:uid="{22E8BEE5-F980-46A0-A0B3-3F4D31E0829B}"/>
    <hyperlink ref="B88:L88" location="'EU MRB'!A1" display="Table EU MRB: Qualitative disclosure requirements for institutions using the internal Market Risk Models" xr:uid="{01C78F8E-246C-47A5-BF54-00BEB6472985}"/>
    <hyperlink ref="B89:L89" location="'EU MR2-A'!A1" display="Template EU MR2-A - Market risk under the internal Model Approach (IMA)" xr:uid="{C220F688-5CAA-4897-AD1D-71AC0BA1C2F7}"/>
    <hyperlink ref="B90:L90" location="'EU MR2-B'!A1" display="Template EU MR2-B - RWA flow statements of market risk exposures under the IMA" xr:uid="{F89A2179-85C5-422A-AC12-FF2ADDCFA434}"/>
    <hyperlink ref="B91:L91" location="'EU MR3'!A1" display="Template EU MR3 - IMA values for trading portfolios" xr:uid="{D6FAA5A9-5CFA-49B2-9D32-9712A8E6D6CF}"/>
    <hyperlink ref="B92:L92" location="'EU MR4'!A1" display="Template EU MR4 - Comparison of VaR estimates with gains/losses" xr:uid="{FC53D621-AA8D-421F-8CC9-3416D899C2FF}"/>
    <hyperlink ref="B94:L94" location="'EU ORA'!A1" display="Table EU ORA - Qualitative information on operational risk" xr:uid="{AF047C6B-3597-4BEF-93E0-D7ADC75E97C0}"/>
    <hyperlink ref="B95:L95" location="'EU OR1'!A1" display="Template EU OR1 - Operational risk own funds requirements and risk-weighted exposure amounts" xr:uid="{6EFD7041-1F87-4BB8-A464-00E63C2DAF92}"/>
    <hyperlink ref="B97:L97" location="'EU REMA'!A1" display="Table EU  REMA - Remuneration policy" xr:uid="{4B084F75-EA15-4FA8-B473-4F0082F23D81}"/>
    <hyperlink ref="B98:L98" location="'EU REM1'!A1" display="Template EU REM1 - Remuneration awarded for the financial year " xr:uid="{F679A948-7734-452B-A7AF-9C5BB4721D23}"/>
    <hyperlink ref="B99:L99" location="'EU REM2'!A1" display="Template EU REM2 - Special payments  to staff whose professional activities have a material impact on institutions’ risk profile (identified staff)" xr:uid="{B06942E5-C03E-45A5-BCC1-B5B9420D7094}"/>
    <hyperlink ref="B100:L100" location="'EU REM3'!A1" display="Template EU REM3 - Deferred remuneration " xr:uid="{5982BCCC-2058-4BED-9CF9-C3AEF18C690C}"/>
    <hyperlink ref="B101:L101" location="'EU REM4'!A1" display="Template EU REM4 - Remuneration of 1 million EUR or more per year" xr:uid="{6C7B754F-9261-44CA-8A3A-B16133C1E00E}"/>
    <hyperlink ref="B102:L102" location="'EU REM5'!A1" display="Template EU REM5 - Information on remuneration of staff whose professional activities have a material impact on institutions’ risk profile (identified staff)" xr:uid="{AA3945A7-2CD0-4F08-9B02-32BE1301D889}"/>
    <hyperlink ref="B104:L104" location="'EU AE1'!A1" display="Template EU AE1 - Encumbered and unencumbered assets" xr:uid="{9BECFF65-FADA-4352-9B75-A820DCA85499}"/>
    <hyperlink ref="B105:L105" location="'EU AE2'!A1" display="Template EU AE2 - Collateral received and own debt securities issued" xr:uid="{681F74DF-7CDB-459A-B660-C32FC0BD3910}"/>
    <hyperlink ref="B106:L106" location="'EU AE3'!A1" display="Template EU AE3 - Sources of encumbrance" xr:uid="{B12DE127-02FD-4446-BA39-A26AEB4E3F19}"/>
    <hyperlink ref="B107:L107" location="'EU AE4'!A1" display="Table EU AE4 - Accompanying narrative information" xr:uid="{CA5CF680-FFB4-4FA9-B810-BBF970A58705}"/>
    <hyperlink ref="B110:L110" location="'Qualitative-Environmental risk'!A1" display="Table 1 - Qualitative information on Environmental risk" xr:uid="{44FD9C77-8BB0-4A44-A996-460D611C711D}"/>
    <hyperlink ref="B111:L111" location="'Qualitative-Social risk'!A1" display="Table 2 - Qualitative information on Social risk" xr:uid="{EB4BDBD4-8E62-40C1-816F-3EE35AD55B90}"/>
    <hyperlink ref="B112:L112" location="'Qualitative-Governance risk'!A1" display="Table 3 - Qualitative information on Governance risk" xr:uid="{CEA75E1A-5B9C-4AF9-AE8E-DFF49D9985BD}"/>
    <hyperlink ref="B113:L113" location="'1.CC Transition risk-Banking b.'!A1" display="Template 1: Banking book- Climate Change transition risk: Credit quality of exposures by sector, emissions and residual maturity" xr:uid="{77037198-2648-4F5B-9E7C-C52D3DF9F0E0}"/>
    <hyperlink ref="B114:L114" location="'2.CC Trans-BB.RE collateral'!A1" display="Template 2: Banking book - Climate change transition risk: Loans collateralised by immovable property - Energy efficiency of the collateral" xr:uid="{A009E37A-D4E1-43B2-BBA1-F50BFE6ABCEE}"/>
    <hyperlink ref="B115:L115" location="'3.CC Trans-BB.alignment metrics'!A1" display="Template 3: Banking book - Climate change transition risk: Alignment metrics" xr:uid="{08376EE9-76DC-4611-89CA-4E6DC8D98D3D}"/>
    <hyperlink ref="B116:L116" location="'4.CC Transition-toppollutcomp'!A1" display="Template 4: Banking book - Climate change transition risk: Exposures to top 20 carbon-intensive firms" xr:uid="{757445D7-C4C2-40E5-922D-EF6BA6225E6D}"/>
    <hyperlink ref="B117:L117" location="'5.CC Physical risk'!A1" display="Template 5: Banking book - Climate change physical risk: Exposures subject to physical risk" xr:uid="{CC3DAFB2-B416-41D3-8E84-8E9E7DA357CF}"/>
    <hyperlink ref="B118:L118" location="'6. Summary GAR '!A1" display="Template 6. Summary of GAR KPIs" xr:uid="{33667FC8-4BFA-4CCF-AC22-16C92E5F8266}"/>
    <hyperlink ref="B119:L121" location="'6. Summary GAR '!A1" display="Template 6. Summary of GAR KPIs" xr:uid="{12A985C5-837F-4F7F-BEB3-22A80DD93DAA}"/>
    <hyperlink ref="B119:L119" location="'7.Mitigating actions-GAR assets'!A1" display="Template 7 - Mitigating actions: Assets for the calculation of GAR" xr:uid="{CAC0BA05-9593-4B88-8AF4-E6F85486ED65}"/>
    <hyperlink ref="B120:L120" location="'8.Mitigating actions - GAR %'!A1" display="Template 8 - GAR (%)" xr:uid="{389416EC-7DBE-44F3-BAB7-E12A8EAF6F36}"/>
    <hyperlink ref="B121:L121" location="'10.Other mitigating actions'!A1" display="Template 10 - Other climate change mitigating actions that are not covered in the EU Taxonomy" xr:uid="{6ACE7D4C-03E8-4704-B5D4-6AF63C7E8824}"/>
    <hyperlink ref="B124:L124" location="'1_IRRBB_CSRBB_mapping'!A1" display="Template 1_IRRBB_CSRBB_mapping" xr:uid="{784F2A06-FB0D-458C-9B84-3E49C0EFFD52}"/>
    <hyperlink ref="B126:L126" location="'3_Unrealised losses'!A1" display="Template 3_Unrealised losses" xr:uid="{DC778497-BF79-4AF1-B48D-5C4A53C78689}"/>
    <hyperlink ref="B127:L127" location="'4_CSRBB_Additional'!A1" display="Template 4_CSRBB_Additional" xr:uid="{2AE5574F-559A-44B9-87EA-2811FF20B148}"/>
    <hyperlink ref="B128:L128" location="'5_NMD_Stratification'!A1" display="Template 5_NMD_stratification" xr:uid="{63705EDB-8D34-4E2B-83FB-9534FDA520B3}"/>
    <hyperlink ref="B129:L129" location="'6_IRRBB_Additional'!A1" display="Template 3: Banking book - Climate change transition risk: Alignment metrics" xr:uid="{3E4C633B-FE7D-4E4C-9695-CA58C336D7FE}"/>
    <hyperlink ref="B125:L125" location="'2_CSRBB_sensitivities'!A1" display="Template 2_CSRBB sensitivities" xr:uid="{33031E4F-24BA-4DCF-858A-9B7C7287D9B3}"/>
    <hyperlink ref="B130:L130" location="'7_Realised_NII'!A1" display="Template 7_Realised NII" xr:uid="{DC433E81-4255-496C-88BE-1B41CA13F6E2}"/>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2AC3C-94C9-4887-AACD-E0BB3ABCE4CD}">
  <sheetPr codeName="Sheet3">
    <pageSetUpPr autoPageBreaks="0"/>
  </sheetPr>
  <dimension ref="A1:H47"/>
  <sheetViews>
    <sheetView workbookViewId="0">
      <selection activeCell="P6" sqref="P6"/>
    </sheetView>
  </sheetViews>
  <sheetFormatPr defaultColWidth="9.08984375" defaultRowHeight="14.5"/>
  <cols>
    <col min="1" max="1" width="1" style="39" customWidth="1"/>
    <col min="2" max="2" width="7.90625" style="39" customWidth="1"/>
    <col min="3" max="3" width="64.453125" style="39" customWidth="1"/>
    <col min="4" max="4" width="16.54296875" style="39" customWidth="1"/>
    <col min="5" max="5" width="14.08984375" style="39" customWidth="1"/>
    <col min="6" max="6" width="16.54296875" style="39" customWidth="1"/>
    <col min="7" max="7" width="9.08984375" style="39" customWidth="1"/>
    <col min="8" max="8" width="15" style="39" bestFit="1" customWidth="1"/>
    <col min="9" max="16384" width="9.08984375" style="39"/>
  </cols>
  <sheetData>
    <row r="1" spans="1:8">
      <c r="A1" s="38"/>
      <c r="B1" s="38"/>
      <c r="C1" s="38"/>
      <c r="D1" s="38"/>
      <c r="E1" s="38"/>
      <c r="F1" s="38"/>
    </row>
    <row r="2" spans="1:8">
      <c r="A2" s="38"/>
      <c r="B2" s="40" t="s">
        <v>128</v>
      </c>
    </row>
    <row r="3" spans="1:8">
      <c r="A3" s="38"/>
    </row>
    <row r="4" spans="1:8">
      <c r="A4" s="38"/>
    </row>
    <row r="5" spans="1:8" ht="29">
      <c r="A5" s="38"/>
      <c r="B5" s="41"/>
      <c r="C5" s="42"/>
      <c r="D5" s="43" t="s">
        <v>129</v>
      </c>
      <c r="E5" s="43"/>
      <c r="F5" s="44" t="s">
        <v>130</v>
      </c>
    </row>
    <row r="6" spans="1:8">
      <c r="A6" s="38"/>
      <c r="B6" s="41"/>
      <c r="C6" s="42"/>
      <c r="D6" s="44" t="s">
        <v>131</v>
      </c>
      <c r="E6" s="44" t="s">
        <v>132</v>
      </c>
      <c r="F6" s="44" t="s">
        <v>133</v>
      </c>
    </row>
    <row r="7" spans="1:8">
      <c r="A7" s="38"/>
      <c r="B7" s="45"/>
      <c r="C7" s="46"/>
      <c r="D7" s="44" t="s">
        <v>134</v>
      </c>
      <c r="E7" s="44" t="s">
        <v>135</v>
      </c>
      <c r="F7" s="44" t="s">
        <v>134</v>
      </c>
      <c r="H7" s="47"/>
    </row>
    <row r="8" spans="1:8">
      <c r="A8" s="38"/>
      <c r="B8" s="44">
        <v>1</v>
      </c>
      <c r="C8" s="48" t="s">
        <v>136</v>
      </c>
      <c r="D8" s="49">
        <v>2536923469.2999997</v>
      </c>
      <c r="E8" s="49">
        <v>2432797833.9199996</v>
      </c>
      <c r="F8" s="49">
        <f>D8*8%</f>
        <v>202953877.54399997</v>
      </c>
    </row>
    <row r="9" spans="1:8">
      <c r="A9" s="38"/>
      <c r="B9" s="44">
        <v>2</v>
      </c>
      <c r="C9" s="50" t="s">
        <v>137</v>
      </c>
      <c r="D9" s="49">
        <f>D8</f>
        <v>2536923469.2999997</v>
      </c>
      <c r="E9" s="49">
        <f>E8</f>
        <v>2432797833.9199996</v>
      </c>
      <c r="F9" s="49">
        <f t="shared" ref="F9:F19" si="0">D9*8%</f>
        <v>202953877.54399997</v>
      </c>
    </row>
    <row r="10" spans="1:8">
      <c r="A10" s="38"/>
      <c r="B10" s="44">
        <v>3</v>
      </c>
      <c r="C10" s="50" t="s">
        <v>138</v>
      </c>
      <c r="D10" s="49">
        <v>0</v>
      </c>
      <c r="E10" s="49">
        <v>0</v>
      </c>
      <c r="F10" s="49">
        <f t="shared" si="0"/>
        <v>0</v>
      </c>
    </row>
    <row r="11" spans="1:8">
      <c r="A11" s="38"/>
      <c r="B11" s="44">
        <v>4</v>
      </c>
      <c r="C11" s="50" t="s">
        <v>139</v>
      </c>
      <c r="D11" s="49">
        <v>0</v>
      </c>
      <c r="E11" s="49">
        <v>0</v>
      </c>
      <c r="F11" s="49">
        <f t="shared" si="0"/>
        <v>0</v>
      </c>
    </row>
    <row r="12" spans="1:8">
      <c r="A12" s="38"/>
      <c r="B12" s="44" t="s">
        <v>140</v>
      </c>
      <c r="C12" s="50" t="s">
        <v>141</v>
      </c>
      <c r="D12" s="49">
        <v>0</v>
      </c>
      <c r="E12" s="49">
        <v>0</v>
      </c>
      <c r="F12" s="49">
        <f t="shared" si="0"/>
        <v>0</v>
      </c>
    </row>
    <row r="13" spans="1:8">
      <c r="A13" s="38"/>
      <c r="B13" s="44">
        <v>5</v>
      </c>
      <c r="C13" s="50" t="s">
        <v>142</v>
      </c>
      <c r="D13" s="49">
        <v>0</v>
      </c>
      <c r="E13" s="49">
        <v>0</v>
      </c>
      <c r="F13" s="49">
        <f t="shared" si="0"/>
        <v>0</v>
      </c>
    </row>
    <row r="14" spans="1:8">
      <c r="A14" s="38"/>
      <c r="B14" s="44">
        <v>6</v>
      </c>
      <c r="C14" s="48" t="s">
        <v>143</v>
      </c>
      <c r="D14" s="49">
        <f>D15+D16+D17+D18+D19</f>
        <v>9750360.870000001</v>
      </c>
      <c r="E14" s="49">
        <f>E15+E16+E17+E18+E19</f>
        <v>10176583.58</v>
      </c>
      <c r="F14" s="49">
        <f t="shared" si="0"/>
        <v>780028.86960000009</v>
      </c>
    </row>
    <row r="15" spans="1:8">
      <c r="A15" s="38"/>
      <c r="B15" s="44">
        <v>7</v>
      </c>
      <c r="C15" s="50" t="s">
        <v>137</v>
      </c>
      <c r="D15" s="49">
        <v>8102622.6100000003</v>
      </c>
      <c r="E15" s="49">
        <v>8793007.2599999998</v>
      </c>
      <c r="F15" s="49">
        <f t="shared" si="0"/>
        <v>648209.8088</v>
      </c>
    </row>
    <row r="16" spans="1:8">
      <c r="A16" s="38"/>
      <c r="B16" s="44">
        <v>8</v>
      </c>
      <c r="C16" s="50" t="s">
        <v>144</v>
      </c>
      <c r="D16" s="49">
        <v>0</v>
      </c>
      <c r="E16" s="49">
        <v>0</v>
      </c>
      <c r="F16" s="49">
        <f t="shared" si="0"/>
        <v>0</v>
      </c>
    </row>
    <row r="17" spans="1:6">
      <c r="A17" s="38"/>
      <c r="B17" s="44" t="s">
        <v>145</v>
      </c>
      <c r="C17" s="50" t="s">
        <v>146</v>
      </c>
      <c r="D17" s="49">
        <v>0</v>
      </c>
      <c r="E17" s="49">
        <v>0</v>
      </c>
      <c r="F17" s="49">
        <f t="shared" si="0"/>
        <v>0</v>
      </c>
    </row>
    <row r="18" spans="1:6">
      <c r="A18" s="38"/>
      <c r="B18" s="44" t="s">
        <v>147</v>
      </c>
      <c r="C18" s="50" t="s">
        <v>148</v>
      </c>
      <c r="D18" s="49">
        <v>1647738.26</v>
      </c>
      <c r="E18" s="49">
        <v>1383576.32</v>
      </c>
      <c r="F18" s="49">
        <f t="shared" si="0"/>
        <v>131819.06080000001</v>
      </c>
    </row>
    <row r="19" spans="1:6">
      <c r="A19" s="38"/>
      <c r="B19" s="44">
        <v>9</v>
      </c>
      <c r="C19" s="50" t="s">
        <v>149</v>
      </c>
      <c r="D19" s="49">
        <v>0</v>
      </c>
      <c r="E19" s="49">
        <v>0</v>
      </c>
      <c r="F19" s="49">
        <f t="shared" si="0"/>
        <v>0</v>
      </c>
    </row>
    <row r="20" spans="1:6">
      <c r="A20" s="38"/>
      <c r="B20" s="44">
        <v>10</v>
      </c>
      <c r="C20" s="48" t="s">
        <v>150</v>
      </c>
      <c r="D20" s="51"/>
      <c r="E20" s="51"/>
      <c r="F20" s="52"/>
    </row>
    <row r="21" spans="1:6">
      <c r="A21" s="38"/>
      <c r="B21" s="44">
        <v>11</v>
      </c>
      <c r="C21" s="48" t="s">
        <v>150</v>
      </c>
      <c r="D21" s="51"/>
      <c r="E21" s="51"/>
      <c r="F21" s="52"/>
    </row>
    <row r="22" spans="1:6">
      <c r="A22" s="38"/>
      <c r="B22" s="44">
        <v>12</v>
      </c>
      <c r="C22" s="48" t="s">
        <v>150</v>
      </c>
      <c r="D22" s="51"/>
      <c r="E22" s="51"/>
      <c r="F22" s="52"/>
    </row>
    <row r="23" spans="1:6">
      <c r="A23" s="38"/>
      <c r="B23" s="44">
        <v>13</v>
      </c>
      <c r="C23" s="48" t="s">
        <v>150</v>
      </c>
      <c r="D23" s="51"/>
      <c r="E23" s="51"/>
      <c r="F23" s="52"/>
    </row>
    <row r="24" spans="1:6">
      <c r="A24" s="38"/>
      <c r="B24" s="44">
        <v>14</v>
      </c>
      <c r="C24" s="48" t="s">
        <v>150</v>
      </c>
      <c r="D24" s="51"/>
      <c r="E24" s="51"/>
      <c r="F24" s="52"/>
    </row>
    <row r="25" spans="1:6">
      <c r="A25" s="38"/>
      <c r="B25" s="44">
        <v>15</v>
      </c>
      <c r="C25" s="48" t="s">
        <v>151</v>
      </c>
      <c r="D25" s="49">
        <v>0</v>
      </c>
      <c r="E25" s="49">
        <v>0</v>
      </c>
      <c r="F25" s="49">
        <f t="shared" ref="F25:F32" si="1">D25*8%</f>
        <v>0</v>
      </c>
    </row>
    <row r="26" spans="1:6" ht="15" customHeight="1">
      <c r="A26" s="38"/>
      <c r="B26" s="44">
        <v>16</v>
      </c>
      <c r="C26" s="48" t="s">
        <v>152</v>
      </c>
      <c r="D26" s="49">
        <v>0</v>
      </c>
      <c r="E26" s="49">
        <v>0</v>
      </c>
      <c r="F26" s="49">
        <f t="shared" si="1"/>
        <v>0</v>
      </c>
    </row>
    <row r="27" spans="1:6">
      <c r="A27" s="38"/>
      <c r="B27" s="44">
        <v>17</v>
      </c>
      <c r="C27" s="50" t="s">
        <v>153</v>
      </c>
      <c r="D27" s="49">
        <v>0</v>
      </c>
      <c r="E27" s="49">
        <v>0</v>
      </c>
      <c r="F27" s="49">
        <f t="shared" si="1"/>
        <v>0</v>
      </c>
    </row>
    <row r="28" spans="1:6">
      <c r="A28" s="38"/>
      <c r="B28" s="44">
        <v>18</v>
      </c>
      <c r="C28" s="50" t="s">
        <v>154</v>
      </c>
      <c r="D28" s="49">
        <v>0</v>
      </c>
      <c r="E28" s="49">
        <v>0</v>
      </c>
      <c r="F28" s="49">
        <f t="shared" si="1"/>
        <v>0</v>
      </c>
    </row>
    <row r="29" spans="1:6">
      <c r="A29" s="38"/>
      <c r="B29" s="44">
        <v>19</v>
      </c>
      <c r="C29" s="50" t="s">
        <v>155</v>
      </c>
      <c r="D29" s="49">
        <v>0</v>
      </c>
      <c r="E29" s="49">
        <v>0</v>
      </c>
      <c r="F29" s="49">
        <f t="shared" si="1"/>
        <v>0</v>
      </c>
    </row>
    <row r="30" spans="1:6">
      <c r="A30" s="38"/>
      <c r="B30" s="44" t="s">
        <v>156</v>
      </c>
      <c r="C30" s="50" t="s">
        <v>157</v>
      </c>
      <c r="D30" s="49">
        <v>0</v>
      </c>
      <c r="E30" s="49">
        <v>0</v>
      </c>
      <c r="F30" s="49">
        <f t="shared" si="1"/>
        <v>0</v>
      </c>
    </row>
    <row r="31" spans="1:6">
      <c r="A31" s="38"/>
      <c r="B31" s="44">
        <v>20</v>
      </c>
      <c r="C31" s="48" t="s">
        <v>158</v>
      </c>
      <c r="D31" s="49">
        <v>91708792.064999998</v>
      </c>
      <c r="E31" s="49">
        <v>89497100.114999995</v>
      </c>
      <c r="F31" s="49">
        <f t="shared" si="1"/>
        <v>7336703.3651999999</v>
      </c>
    </row>
    <row r="32" spans="1:6">
      <c r="A32" s="38"/>
      <c r="B32" s="44">
        <v>21</v>
      </c>
      <c r="C32" s="50" t="s">
        <v>137</v>
      </c>
      <c r="D32" s="49">
        <f>D31</f>
        <v>91708792.064999998</v>
      </c>
      <c r="E32" s="49">
        <f>E31</f>
        <v>89497100.114999995</v>
      </c>
      <c r="F32" s="49">
        <f t="shared" si="1"/>
        <v>7336703.3651999999</v>
      </c>
    </row>
    <row r="33" spans="1:6">
      <c r="A33" s="38"/>
      <c r="B33" s="44">
        <v>22</v>
      </c>
      <c r="C33" s="50" t="s">
        <v>159</v>
      </c>
      <c r="D33" s="49">
        <v>0</v>
      </c>
      <c r="E33" s="49">
        <v>0</v>
      </c>
      <c r="F33" s="48"/>
    </row>
    <row r="34" spans="1:6">
      <c r="A34" s="38"/>
      <c r="B34" s="44" t="s">
        <v>160</v>
      </c>
      <c r="C34" s="48" t="s">
        <v>161</v>
      </c>
      <c r="D34" s="49">
        <v>0</v>
      </c>
      <c r="E34" s="49">
        <v>0</v>
      </c>
      <c r="F34" s="48"/>
    </row>
    <row r="35" spans="1:6">
      <c r="A35" s="38"/>
      <c r="B35" s="44">
        <v>23</v>
      </c>
      <c r="C35" s="48" t="s">
        <v>162</v>
      </c>
      <c r="D35" s="51">
        <v>385579332.875</v>
      </c>
      <c r="E35" s="51">
        <v>385579332.875</v>
      </c>
      <c r="F35" s="51">
        <f t="shared" ref="F35:F39" si="2">D35*8%</f>
        <v>30846346.629999999</v>
      </c>
    </row>
    <row r="36" spans="1:6">
      <c r="A36" s="38"/>
      <c r="B36" s="44" t="s">
        <v>163</v>
      </c>
      <c r="C36" s="48" t="s">
        <v>164</v>
      </c>
      <c r="D36" s="49">
        <f>D35</f>
        <v>385579332.875</v>
      </c>
      <c r="E36" s="49">
        <f>E35</f>
        <v>385579332.875</v>
      </c>
      <c r="F36" s="49">
        <f t="shared" si="2"/>
        <v>30846346.629999999</v>
      </c>
    </row>
    <row r="37" spans="1:6">
      <c r="A37" s="38"/>
      <c r="B37" s="44" t="s">
        <v>165</v>
      </c>
      <c r="C37" s="48" t="s">
        <v>166</v>
      </c>
      <c r="D37" s="49">
        <v>0</v>
      </c>
      <c r="E37" s="49">
        <v>0</v>
      </c>
      <c r="F37" s="49">
        <f t="shared" si="2"/>
        <v>0</v>
      </c>
    </row>
    <row r="38" spans="1:6">
      <c r="A38" s="38"/>
      <c r="B38" s="44" t="s">
        <v>167</v>
      </c>
      <c r="C38" s="48" t="s">
        <v>168</v>
      </c>
      <c r="D38" s="49">
        <v>0</v>
      </c>
      <c r="E38" s="49">
        <v>0</v>
      </c>
      <c r="F38" s="49">
        <f t="shared" si="2"/>
        <v>0</v>
      </c>
    </row>
    <row r="39" spans="1:6" ht="29">
      <c r="A39" s="38"/>
      <c r="B39" s="44">
        <v>24</v>
      </c>
      <c r="C39" s="48" t="s">
        <v>169</v>
      </c>
      <c r="D39" s="49">
        <v>0</v>
      </c>
      <c r="E39" s="49">
        <v>0</v>
      </c>
      <c r="F39" s="49">
        <f t="shared" si="2"/>
        <v>0</v>
      </c>
    </row>
    <row r="40" spans="1:6">
      <c r="A40" s="38"/>
      <c r="B40" s="44">
        <v>25</v>
      </c>
      <c r="C40" s="48" t="s">
        <v>150</v>
      </c>
      <c r="D40" s="51"/>
      <c r="E40" s="51"/>
      <c r="F40" s="52"/>
    </row>
    <row r="41" spans="1:6">
      <c r="A41" s="38"/>
      <c r="B41" s="44">
        <v>26</v>
      </c>
      <c r="C41" s="48" t="s">
        <v>150</v>
      </c>
      <c r="D41" s="51"/>
      <c r="E41" s="51"/>
      <c r="F41" s="52"/>
    </row>
    <row r="42" spans="1:6">
      <c r="A42" s="38"/>
      <c r="B42" s="44">
        <v>27</v>
      </c>
      <c r="C42" s="48" t="s">
        <v>150</v>
      </c>
      <c r="D42" s="51"/>
      <c r="E42" s="51"/>
      <c r="F42" s="52"/>
    </row>
    <row r="43" spans="1:6">
      <c r="A43" s="38"/>
      <c r="B43" s="44">
        <v>28</v>
      </c>
      <c r="C43" s="48" t="s">
        <v>170</v>
      </c>
      <c r="D43" s="51"/>
      <c r="E43" s="51"/>
      <c r="F43" s="52"/>
    </row>
    <row r="44" spans="1:6">
      <c r="A44" s="38"/>
      <c r="B44" s="53">
        <v>29</v>
      </c>
      <c r="C44" s="54" t="s">
        <v>171</v>
      </c>
      <c r="D44" s="55">
        <f>D8+D14+D25+D26+D31+D34+D35</f>
        <v>3023961955.1099997</v>
      </c>
      <c r="E44" s="55">
        <f>E8+E14+E25+E26+E31+E35</f>
        <v>2918050850.4899993</v>
      </c>
      <c r="F44" s="55">
        <f t="shared" ref="F44" si="3">D44*8%</f>
        <v>241916956.40879998</v>
      </c>
    </row>
    <row r="47" spans="1:6">
      <c r="E47" s="56"/>
    </row>
  </sheetData>
  <mergeCells count="2">
    <mergeCell ref="B5:C7"/>
    <mergeCell ref="D5:E5"/>
  </mergeCells>
  <pageMargins left="0.7" right="0.7" top="0.75" bottom="0.75" header="0.3" footer="0.3"/>
  <pageSetup paperSize="9" orientation="landscape" r:id="rId1"/>
  <headerFooter>
    <oddHeader>&amp;CEN
Annex I</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46CCC-5427-40BF-B8A1-E1AEE04455FE}">
  <sheetPr codeName="Sheet4"/>
  <dimension ref="A1:J134"/>
  <sheetViews>
    <sheetView workbookViewId="0">
      <selection activeCell="P6" sqref="P6"/>
    </sheetView>
  </sheetViews>
  <sheetFormatPr defaultColWidth="9.08984375" defaultRowHeight="14.5"/>
  <cols>
    <col min="1" max="1" width="4.453125" style="2" customWidth="1"/>
    <col min="2" max="2" width="8.453125" style="2" customWidth="1"/>
    <col min="3" max="3" width="60.08984375" style="2" customWidth="1"/>
    <col min="4" max="4" width="17.54296875" style="2" customWidth="1"/>
    <col min="5" max="6" width="14.453125" style="2" bestFit="1" customWidth="1"/>
    <col min="7" max="7" width="15.90625" style="2" bestFit="1" customWidth="1"/>
    <col min="8" max="8" width="14.453125" style="2" bestFit="1" customWidth="1"/>
    <col min="9" max="9" width="13.54296875" style="2" bestFit="1" customWidth="1"/>
    <col min="10" max="10" width="28.54296875" style="2" customWidth="1"/>
    <col min="11" max="11" width="15.54296875" style="2" customWidth="1"/>
    <col min="12" max="16384" width="9.08984375" style="2"/>
  </cols>
  <sheetData>
    <row r="1" spans="1:8">
      <c r="A1" s="57"/>
    </row>
    <row r="2" spans="1:8">
      <c r="A2" s="57"/>
      <c r="B2" s="58" t="s">
        <v>2</v>
      </c>
    </row>
    <row r="3" spans="1:8">
      <c r="A3" s="57"/>
      <c r="B3" s="58"/>
    </row>
    <row r="4" spans="1:8">
      <c r="A4" s="57"/>
    </row>
    <row r="5" spans="1:8">
      <c r="A5" s="57"/>
      <c r="B5" s="59"/>
      <c r="C5" s="60"/>
      <c r="D5" s="61" t="s">
        <v>131</v>
      </c>
      <c r="E5" s="61" t="s">
        <v>132</v>
      </c>
      <c r="F5" s="61" t="s">
        <v>133</v>
      </c>
      <c r="G5" s="61" t="s">
        <v>172</v>
      </c>
      <c r="H5" s="61" t="s">
        <v>173</v>
      </c>
    </row>
    <row r="6" spans="1:8">
      <c r="A6" s="57"/>
      <c r="B6" s="62"/>
      <c r="C6" s="63"/>
      <c r="D6" s="64" t="s">
        <v>134</v>
      </c>
      <c r="E6" s="64" t="s">
        <v>135</v>
      </c>
      <c r="F6" s="64" t="s">
        <v>174</v>
      </c>
      <c r="G6" s="64" t="s">
        <v>175</v>
      </c>
      <c r="H6" s="64" t="s">
        <v>176</v>
      </c>
    </row>
    <row r="7" spans="1:8">
      <c r="A7" s="57"/>
      <c r="B7" s="65"/>
      <c r="C7" s="66" t="s">
        <v>177</v>
      </c>
      <c r="D7" s="67"/>
      <c r="E7" s="67"/>
      <c r="F7" s="67"/>
      <c r="G7" s="67"/>
      <c r="H7" s="68"/>
    </row>
    <row r="8" spans="1:8">
      <c r="A8" s="57"/>
      <c r="B8" s="69">
        <v>1</v>
      </c>
      <c r="C8" s="70" t="s">
        <v>178</v>
      </c>
      <c r="D8" s="49">
        <v>560054479.23000002</v>
      </c>
      <c r="E8" s="49">
        <v>535147048.91000003</v>
      </c>
      <c r="F8" s="49">
        <v>500701993.37</v>
      </c>
      <c r="G8" s="49">
        <v>471356880.75999999</v>
      </c>
      <c r="H8" s="49">
        <v>440774823.104325</v>
      </c>
    </row>
    <row r="9" spans="1:8">
      <c r="A9" s="57"/>
      <c r="B9" s="69">
        <v>2</v>
      </c>
      <c r="C9" s="70" t="s">
        <v>179</v>
      </c>
      <c r="D9" s="49">
        <v>595361189.09000003</v>
      </c>
      <c r="E9" s="49">
        <v>570147048.90999997</v>
      </c>
      <c r="F9" s="49">
        <v>555701993.37</v>
      </c>
      <c r="G9" s="49">
        <v>526356880.75999999</v>
      </c>
      <c r="H9" s="49">
        <v>495774823.104325</v>
      </c>
    </row>
    <row r="10" spans="1:8">
      <c r="A10" s="57"/>
      <c r="B10" s="69">
        <v>3</v>
      </c>
      <c r="C10" s="70" t="s">
        <v>180</v>
      </c>
      <c r="D10" s="49">
        <v>665387150.63</v>
      </c>
      <c r="E10" s="49">
        <v>640147048.90999997</v>
      </c>
      <c r="F10" s="49">
        <v>625701993.37</v>
      </c>
      <c r="G10" s="49">
        <v>596356880.75999999</v>
      </c>
      <c r="H10" s="49">
        <v>605774823.10432506</v>
      </c>
    </row>
    <row r="11" spans="1:8">
      <c r="A11" s="57"/>
      <c r="B11" s="71"/>
      <c r="C11" s="72" t="s">
        <v>181</v>
      </c>
      <c r="D11" s="73"/>
      <c r="E11" s="73"/>
      <c r="F11" s="73"/>
      <c r="G11" s="73"/>
      <c r="H11" s="74"/>
    </row>
    <row r="12" spans="1:8">
      <c r="A12" s="57"/>
      <c r="B12" s="69">
        <v>4</v>
      </c>
      <c r="C12" s="70" t="s">
        <v>182</v>
      </c>
      <c r="D12" s="49">
        <v>3023961955.1100001</v>
      </c>
      <c r="E12" s="49">
        <v>2918050850.4899998</v>
      </c>
      <c r="F12" s="49">
        <v>2821361587.3270006</v>
      </c>
      <c r="G12" s="49">
        <v>2596078752.9839997</v>
      </c>
      <c r="H12" s="49">
        <v>2362994165.0569997</v>
      </c>
    </row>
    <row r="13" spans="1:8" ht="15" customHeight="1">
      <c r="A13" s="57"/>
      <c r="B13" s="71"/>
      <c r="C13" s="75" t="s">
        <v>183</v>
      </c>
      <c r="D13" s="76"/>
      <c r="E13" s="76"/>
      <c r="F13" s="76"/>
      <c r="G13" s="76"/>
      <c r="H13" s="77"/>
    </row>
    <row r="14" spans="1:8">
      <c r="A14" s="57"/>
      <c r="B14" s="69">
        <v>5</v>
      </c>
      <c r="C14" s="70" t="s">
        <v>184</v>
      </c>
      <c r="D14" s="78">
        <v>0.18520600000000001</v>
      </c>
      <c r="E14" s="78">
        <v>0.183392</v>
      </c>
      <c r="F14" s="78">
        <v>0.17746821095851539</v>
      </c>
      <c r="G14" s="78">
        <v>0.18156493912914246</v>
      </c>
      <c r="H14" s="78">
        <v>0.17886442140876871</v>
      </c>
    </row>
    <row r="15" spans="1:8">
      <c r="A15" s="57"/>
      <c r="B15" s="69">
        <v>6</v>
      </c>
      <c r="C15" s="70" t="s">
        <v>185</v>
      </c>
      <c r="D15" s="78">
        <v>0.196881</v>
      </c>
      <c r="E15" s="78">
        <v>0.195386</v>
      </c>
      <c r="F15" s="78">
        <v>0.19696234465872919</v>
      </c>
      <c r="G15" s="78">
        <v>0.2027507371087999</v>
      </c>
      <c r="H15" s="78">
        <v>0.20213997613222834</v>
      </c>
    </row>
    <row r="16" spans="1:8">
      <c r="A16" s="57"/>
      <c r="B16" s="69">
        <v>7</v>
      </c>
      <c r="C16" s="70" t="s">
        <v>186</v>
      </c>
      <c r="D16" s="78">
        <v>0.22003800000000001</v>
      </c>
      <c r="E16" s="78">
        <v>0.21937499999999999</v>
      </c>
      <c r="F16" s="78">
        <v>0.22177306027718313</v>
      </c>
      <c r="G16" s="78">
        <v>0.22971447999200026</v>
      </c>
      <c r="H16" s="78">
        <v>0.233879368936946</v>
      </c>
    </row>
    <row r="17" spans="1:8" ht="29.15" customHeight="1">
      <c r="A17" s="57"/>
      <c r="B17" s="71"/>
      <c r="C17" s="79" t="s">
        <v>187</v>
      </c>
      <c r="D17" s="80"/>
      <c r="E17" s="80"/>
      <c r="F17" s="80"/>
      <c r="G17" s="80"/>
      <c r="H17" s="81"/>
    </row>
    <row r="18" spans="1:8" ht="29">
      <c r="A18" s="57"/>
      <c r="B18" s="69" t="s">
        <v>188</v>
      </c>
      <c r="C18" s="48" t="s">
        <v>189</v>
      </c>
      <c r="D18" s="78">
        <v>3.4000000000000002E-2</v>
      </c>
      <c r="E18" s="78">
        <v>3.4000000000000002E-2</v>
      </c>
      <c r="F18" s="78">
        <v>3.4000000000000002E-2</v>
      </c>
      <c r="G18" s="78">
        <v>3.4000000000000002E-2</v>
      </c>
      <c r="H18" s="78">
        <v>3.4000000000000002E-2</v>
      </c>
    </row>
    <row r="19" spans="1:8">
      <c r="A19" s="57"/>
      <c r="B19" s="69" t="s">
        <v>190</v>
      </c>
      <c r="C19" s="48" t="s">
        <v>191</v>
      </c>
      <c r="D19" s="78">
        <v>1.9100000000000006E-2</v>
      </c>
      <c r="E19" s="78">
        <v>1.9100000000000006E-2</v>
      </c>
      <c r="F19" s="78">
        <v>1.9100000000000006E-2</v>
      </c>
      <c r="G19" s="78">
        <v>1.9100000000000006E-2</v>
      </c>
      <c r="H19" s="78">
        <v>1.9100000000000006E-2</v>
      </c>
    </row>
    <row r="20" spans="1:8">
      <c r="A20" s="57"/>
      <c r="B20" s="69" t="s">
        <v>192</v>
      </c>
      <c r="C20" s="48" t="s">
        <v>193</v>
      </c>
      <c r="D20" s="78">
        <v>2.5500000000000009E-2</v>
      </c>
      <c r="E20" s="78">
        <v>2.5500000000000009E-2</v>
      </c>
      <c r="F20" s="78">
        <v>2.5500000000000009E-2</v>
      </c>
      <c r="G20" s="78">
        <v>2.5500000000000009E-2</v>
      </c>
      <c r="H20" s="78">
        <v>2.5500000000000009E-2</v>
      </c>
    </row>
    <row r="21" spans="1:8">
      <c r="A21" s="57"/>
      <c r="B21" s="69" t="s">
        <v>194</v>
      </c>
      <c r="C21" s="48" t="s">
        <v>195</v>
      </c>
      <c r="D21" s="78">
        <v>0.114</v>
      </c>
      <c r="E21" s="78">
        <v>0.114</v>
      </c>
      <c r="F21" s="78">
        <v>0.114</v>
      </c>
      <c r="G21" s="78">
        <v>0.114</v>
      </c>
      <c r="H21" s="78">
        <v>0.114</v>
      </c>
    </row>
    <row r="22" spans="1:8" ht="15.75" customHeight="1">
      <c r="A22" s="57"/>
      <c r="B22" s="71"/>
      <c r="C22" s="79" t="s">
        <v>196</v>
      </c>
      <c r="D22" s="80"/>
      <c r="E22" s="80"/>
      <c r="F22" s="80"/>
      <c r="G22" s="80"/>
      <c r="H22" s="81"/>
    </row>
    <row r="23" spans="1:8">
      <c r="A23" s="57"/>
      <c r="B23" s="69">
        <v>8</v>
      </c>
      <c r="C23" s="70" t="s">
        <v>197</v>
      </c>
      <c r="D23" s="78">
        <v>2.4999999999999998E-2</v>
      </c>
      <c r="E23" s="78">
        <v>2.5000000000000005E-2</v>
      </c>
      <c r="F23" s="78">
        <v>2.4999999999999998E-2</v>
      </c>
      <c r="G23" s="78">
        <v>2.5000000000000001E-2</v>
      </c>
      <c r="H23" s="78">
        <v>2.5000000000000001E-2</v>
      </c>
    </row>
    <row r="24" spans="1:8" ht="29">
      <c r="A24" s="57"/>
      <c r="B24" s="69" t="s">
        <v>145</v>
      </c>
      <c r="C24" s="70" t="s">
        <v>198</v>
      </c>
      <c r="D24" s="78">
        <v>0</v>
      </c>
      <c r="E24" s="78">
        <v>0</v>
      </c>
      <c r="F24" s="78">
        <v>0</v>
      </c>
      <c r="G24" s="78">
        <v>0</v>
      </c>
      <c r="H24" s="78">
        <v>0</v>
      </c>
    </row>
    <row r="25" spans="1:8">
      <c r="A25" s="57"/>
      <c r="B25" s="69">
        <v>9</v>
      </c>
      <c r="C25" s="70" t="s">
        <v>199</v>
      </c>
      <c r="D25" s="78">
        <v>1.5037999999999939E-2</v>
      </c>
      <c r="E25" s="78">
        <v>1.5028000000000095E-2</v>
      </c>
      <c r="F25" s="78">
        <v>1.4964E-2</v>
      </c>
      <c r="G25" s="78">
        <v>1.4971999999999999E-2</v>
      </c>
      <c r="H25" s="78">
        <v>9.8160000000000001E-3</v>
      </c>
    </row>
    <row r="26" spans="1:8">
      <c r="A26" s="57"/>
      <c r="B26" s="69" t="s">
        <v>200</v>
      </c>
      <c r="C26" s="70" t="s">
        <v>201</v>
      </c>
      <c r="D26" s="78">
        <v>0</v>
      </c>
      <c r="E26" s="78">
        <v>0</v>
      </c>
      <c r="F26" s="78">
        <v>0</v>
      </c>
      <c r="G26" s="78">
        <v>0</v>
      </c>
      <c r="H26" s="78">
        <v>0</v>
      </c>
    </row>
    <row r="27" spans="1:8">
      <c r="A27" s="57"/>
      <c r="B27" s="69">
        <v>10</v>
      </c>
      <c r="C27" s="70" t="s">
        <v>202</v>
      </c>
      <c r="D27" s="78">
        <v>0</v>
      </c>
      <c r="E27" s="78">
        <v>0</v>
      </c>
      <c r="F27" s="78">
        <v>0</v>
      </c>
      <c r="G27" s="78">
        <v>0</v>
      </c>
      <c r="H27" s="78">
        <v>0</v>
      </c>
    </row>
    <row r="28" spans="1:8">
      <c r="A28" s="57"/>
      <c r="B28" s="69" t="s">
        <v>203</v>
      </c>
      <c r="C28" s="48" t="s">
        <v>204</v>
      </c>
      <c r="D28" s="78">
        <v>0.02</v>
      </c>
      <c r="E28" s="78">
        <v>2.0000000000000004E-2</v>
      </c>
      <c r="F28" s="78">
        <v>0.02</v>
      </c>
      <c r="G28" s="78">
        <v>0.02</v>
      </c>
      <c r="H28" s="78">
        <v>0.02</v>
      </c>
    </row>
    <row r="29" spans="1:8">
      <c r="A29" s="57"/>
      <c r="B29" s="69">
        <v>11</v>
      </c>
      <c r="C29" s="70" t="s">
        <v>205</v>
      </c>
      <c r="D29" s="78">
        <v>6.0037999999999939E-2</v>
      </c>
      <c r="E29" s="78">
        <v>6.0028000000000095E-2</v>
      </c>
      <c r="F29" s="78">
        <v>5.996399999999999E-2</v>
      </c>
      <c r="G29" s="78">
        <v>5.9972000000000004E-2</v>
      </c>
      <c r="H29" s="78">
        <v>5.4815999999999997E-2</v>
      </c>
    </row>
    <row r="30" spans="1:8">
      <c r="A30" s="57"/>
      <c r="B30" s="69" t="s">
        <v>206</v>
      </c>
      <c r="C30" s="70" t="s">
        <v>207</v>
      </c>
      <c r="D30" s="78">
        <v>0.174038</v>
      </c>
      <c r="E30" s="78">
        <v>0.17402799999999999</v>
      </c>
      <c r="F30" s="78">
        <v>0.17396400000000001</v>
      </c>
      <c r="G30" s="78">
        <v>0.17397199999999999</v>
      </c>
      <c r="H30" s="78">
        <v>0.16881599999999999</v>
      </c>
    </row>
    <row r="31" spans="1:8" ht="14.4" customHeight="1">
      <c r="A31" s="57"/>
      <c r="B31" s="69">
        <v>12</v>
      </c>
      <c r="C31" s="70" t="s">
        <v>208</v>
      </c>
      <c r="D31" s="49">
        <v>320655487.74746001</v>
      </c>
      <c r="E31" s="49">
        <v>307489251.95414001</v>
      </c>
      <c r="F31" s="49">
        <v>304066772.41472191</v>
      </c>
      <c r="G31" s="49">
        <v>354533336.87572002</v>
      </c>
      <c r="H31" s="49">
        <v>316320846.69765174</v>
      </c>
    </row>
    <row r="32" spans="1:8">
      <c r="A32" s="57"/>
      <c r="B32" s="71"/>
      <c r="C32" s="72" t="s">
        <v>209</v>
      </c>
      <c r="D32" s="73"/>
      <c r="E32" s="73"/>
      <c r="F32" s="73"/>
      <c r="G32" s="73"/>
      <c r="H32" s="74"/>
    </row>
    <row r="33" spans="1:8">
      <c r="A33" s="57"/>
      <c r="B33" s="69">
        <v>13</v>
      </c>
      <c r="C33" s="82" t="s">
        <v>210</v>
      </c>
      <c r="D33" s="49">
        <v>7938346013.3626299</v>
      </c>
      <c r="E33" s="49">
        <v>7444739833.9776602</v>
      </c>
      <c r="F33" s="49">
        <v>7485380550.9470797</v>
      </c>
      <c r="G33" s="49">
        <v>7193144628.0520601</v>
      </c>
      <c r="H33" s="49">
        <v>6647449387.0823898</v>
      </c>
    </row>
    <row r="34" spans="1:8">
      <c r="A34" s="57"/>
      <c r="B34" s="44">
        <v>14</v>
      </c>
      <c r="C34" s="83" t="s">
        <v>211</v>
      </c>
      <c r="D34" s="84">
        <v>7.4997999999999995E-2</v>
      </c>
      <c r="E34" s="84">
        <v>7.6582999999999998E-2</v>
      </c>
      <c r="F34" s="84">
        <v>7.4237999999999998E-2</v>
      </c>
      <c r="G34" s="84">
        <v>7.3174000000000003E-2</v>
      </c>
      <c r="H34" s="84">
        <v>7.4581210662203218E-2</v>
      </c>
    </row>
    <row r="35" spans="1:8">
      <c r="B35" s="71"/>
      <c r="C35" s="79" t="s">
        <v>212</v>
      </c>
      <c r="D35" s="80"/>
      <c r="E35" s="80"/>
      <c r="F35" s="80"/>
      <c r="G35" s="80"/>
      <c r="H35" s="81"/>
    </row>
    <row r="36" spans="1:8" s="85" customFormat="1" ht="29">
      <c r="B36" s="44" t="s">
        <v>213</v>
      </c>
      <c r="C36" s="48" t="s">
        <v>214</v>
      </c>
      <c r="D36" s="86"/>
      <c r="E36" s="87"/>
      <c r="F36" s="87"/>
      <c r="G36" s="87"/>
      <c r="H36" s="87"/>
    </row>
    <row r="37" spans="1:8" s="85" customFormat="1">
      <c r="B37" s="44" t="s">
        <v>215</v>
      </c>
      <c r="C37" s="48" t="s">
        <v>191</v>
      </c>
      <c r="D37" s="86"/>
      <c r="E37" s="87"/>
      <c r="F37" s="87"/>
      <c r="G37" s="87"/>
      <c r="H37" s="87"/>
    </row>
    <row r="38" spans="1:8" s="85" customFormat="1">
      <c r="B38" s="44" t="s">
        <v>216</v>
      </c>
      <c r="C38" s="48" t="s">
        <v>217</v>
      </c>
      <c r="D38" s="86"/>
      <c r="E38" s="87"/>
      <c r="F38" s="87"/>
      <c r="G38" s="87"/>
      <c r="H38" s="87"/>
    </row>
    <row r="39" spans="1:8" s="85" customFormat="1">
      <c r="B39" s="71"/>
      <c r="C39" s="79" t="s">
        <v>218</v>
      </c>
      <c r="D39" s="80"/>
      <c r="E39" s="80"/>
      <c r="F39" s="80"/>
      <c r="G39" s="80"/>
      <c r="H39" s="81"/>
    </row>
    <row r="40" spans="1:8" s="85" customFormat="1">
      <c r="B40" s="44" t="s">
        <v>219</v>
      </c>
      <c r="C40" s="88" t="s">
        <v>220</v>
      </c>
      <c r="D40" s="78">
        <v>0.03</v>
      </c>
      <c r="E40" s="78">
        <v>0.03</v>
      </c>
      <c r="F40" s="78">
        <v>0.03</v>
      </c>
      <c r="G40" s="78">
        <v>0.03</v>
      </c>
      <c r="H40" s="78">
        <v>0.03</v>
      </c>
    </row>
    <row r="41" spans="1:8" s="85" customFormat="1">
      <c r="B41" s="44" t="s">
        <v>221</v>
      </c>
      <c r="C41" s="88" t="s">
        <v>222</v>
      </c>
      <c r="D41" s="78">
        <v>0.03</v>
      </c>
      <c r="E41" s="78">
        <v>0.03</v>
      </c>
      <c r="F41" s="78">
        <v>0.03</v>
      </c>
      <c r="G41" s="78">
        <v>0.03</v>
      </c>
      <c r="H41" s="78">
        <v>0.03</v>
      </c>
    </row>
    <row r="42" spans="1:8">
      <c r="A42" s="57"/>
      <c r="B42" s="71"/>
      <c r="C42" s="72" t="s">
        <v>223</v>
      </c>
      <c r="D42" s="73"/>
      <c r="E42" s="73"/>
      <c r="F42" s="73"/>
      <c r="G42" s="73"/>
      <c r="H42" s="74"/>
    </row>
    <row r="43" spans="1:8">
      <c r="A43" s="57"/>
      <c r="B43" s="69">
        <v>15</v>
      </c>
      <c r="C43" s="82" t="s">
        <v>224</v>
      </c>
      <c r="D43" s="49">
        <v>3356141664.9637752</v>
      </c>
      <c r="E43" s="49">
        <v>3262569657.3837161</v>
      </c>
      <c r="F43" s="49">
        <v>3109691162.2013249</v>
      </c>
      <c r="G43" s="49">
        <v>2937638733.806025</v>
      </c>
      <c r="H43" s="49">
        <v>2808481074.6486411</v>
      </c>
    </row>
    <row r="44" spans="1:8">
      <c r="A44" s="57"/>
      <c r="B44" s="44" t="s">
        <v>225</v>
      </c>
      <c r="C44" s="83" t="s">
        <v>226</v>
      </c>
      <c r="D44" s="49">
        <v>1877117171.7632082</v>
      </c>
      <c r="E44" s="49">
        <v>1851380248.8265419</v>
      </c>
      <c r="F44" s="49">
        <v>1814367188.005125</v>
      </c>
      <c r="G44" s="49">
        <v>1813605597.1350832</v>
      </c>
      <c r="H44" s="49">
        <v>1857464874.0752079</v>
      </c>
    </row>
    <row r="45" spans="1:8">
      <c r="A45" s="57"/>
      <c r="B45" s="44" t="s">
        <v>227</v>
      </c>
      <c r="C45" s="83" t="s">
        <v>228</v>
      </c>
      <c r="D45" s="49">
        <v>144713983.81679168</v>
      </c>
      <c r="E45" s="49">
        <v>115513538.166125</v>
      </c>
      <c r="F45" s="49">
        <v>92214813.698333338</v>
      </c>
      <c r="G45" s="49">
        <v>64410032.983583331</v>
      </c>
      <c r="H45" s="49">
        <v>41061974.271166675</v>
      </c>
    </row>
    <row r="46" spans="1:8">
      <c r="A46" s="57"/>
      <c r="B46" s="69">
        <v>16</v>
      </c>
      <c r="C46" s="82" t="s">
        <v>229</v>
      </c>
      <c r="D46" s="49">
        <v>1732403187.9464166</v>
      </c>
      <c r="E46" s="49">
        <v>1735866710.6604166</v>
      </c>
      <c r="F46" s="49">
        <v>1722152374.3067913</v>
      </c>
      <c r="G46" s="49">
        <v>1749195564.1514997</v>
      </c>
      <c r="H46" s="49">
        <v>1816402899.8040419</v>
      </c>
    </row>
    <row r="47" spans="1:8">
      <c r="A47" s="57"/>
      <c r="B47" s="69">
        <v>17</v>
      </c>
      <c r="C47" s="82" t="s">
        <v>230</v>
      </c>
      <c r="D47" s="78">
        <v>1.9430022485295202</v>
      </c>
      <c r="E47" s="78">
        <v>1.883902861590107</v>
      </c>
      <c r="F47" s="78">
        <v>1.8064918052467691</v>
      </c>
      <c r="G47" s="78">
        <v>1.6865049292192758</v>
      </c>
      <c r="H47" s="78">
        <v>1.5542254975278176</v>
      </c>
    </row>
    <row r="48" spans="1:8">
      <c r="A48" s="57"/>
      <c r="B48" s="71"/>
      <c r="C48" s="72"/>
      <c r="D48" s="73"/>
      <c r="E48" s="73"/>
      <c r="F48" s="73"/>
      <c r="G48" s="73"/>
      <c r="H48" s="74"/>
    </row>
    <row r="49" spans="1:9">
      <c r="A49" s="57"/>
      <c r="B49" s="69">
        <v>18</v>
      </c>
      <c r="C49" s="82" t="s">
        <v>231</v>
      </c>
      <c r="D49" s="49">
        <v>5202776215.0554991</v>
      </c>
      <c r="E49" s="49">
        <v>4926865765.5552073</v>
      </c>
      <c r="F49" s="49">
        <v>4737438959.641881</v>
      </c>
      <c r="G49" s="49">
        <v>4658614445.6522303</v>
      </c>
      <c r="H49" s="49">
        <v>4338501328.9334269</v>
      </c>
    </row>
    <row r="50" spans="1:9">
      <c r="A50" s="57"/>
      <c r="B50" s="69">
        <v>19</v>
      </c>
      <c r="C50" s="89" t="s">
        <v>232</v>
      </c>
      <c r="D50" s="49">
        <v>3134217750.509501</v>
      </c>
      <c r="E50" s="49">
        <v>3002374456.1307993</v>
      </c>
      <c r="F50" s="49">
        <v>2948830004.022048</v>
      </c>
      <c r="G50" s="49">
        <v>2908030094.401988</v>
      </c>
      <c r="H50" s="49">
        <v>2764536973.8595314</v>
      </c>
    </row>
    <row r="51" spans="1:9">
      <c r="A51" s="57"/>
      <c r="B51" s="69">
        <v>20</v>
      </c>
      <c r="C51" s="82" t="s">
        <v>233</v>
      </c>
      <c r="D51" s="84">
        <v>1.6599919435111781</v>
      </c>
      <c r="E51" s="84">
        <v>1.6409897691124531</v>
      </c>
      <c r="F51" s="84">
        <v>1.6065486830981321</v>
      </c>
      <c r="G51" s="84">
        <v>1.6019828868415598</v>
      </c>
      <c r="H51" s="84">
        <v>1.5693410397316936</v>
      </c>
    </row>
    <row r="52" spans="1:9">
      <c r="A52" s="57"/>
    </row>
    <row r="53" spans="1:9">
      <c r="A53" s="57"/>
    </row>
    <row r="54" spans="1:9">
      <c r="A54" s="57"/>
    </row>
    <row r="55" spans="1:9">
      <c r="A55" s="57"/>
    </row>
    <row r="56" spans="1:9">
      <c r="A56" s="57"/>
      <c r="I56" s="90"/>
    </row>
    <row r="57" spans="1:9">
      <c r="A57" s="57"/>
    </row>
    <row r="58" spans="1:9">
      <c r="A58" s="57"/>
      <c r="F58" s="91"/>
    </row>
    <row r="59" spans="1:9">
      <c r="A59" s="57"/>
      <c r="D59" s="91"/>
    </row>
    <row r="60" spans="1:9">
      <c r="A60" s="57"/>
    </row>
    <row r="61" spans="1:9">
      <c r="A61" s="57"/>
      <c r="D61" s="91"/>
    </row>
    <row r="62" spans="1:9">
      <c r="A62" s="57"/>
    </row>
    <row r="63" spans="1:9">
      <c r="A63" s="57"/>
    </row>
    <row r="64" spans="1:9">
      <c r="A64" s="57"/>
    </row>
    <row r="65" spans="1:1">
      <c r="A65" s="57"/>
    </row>
    <row r="66" spans="1:1">
      <c r="A66" s="57"/>
    </row>
    <row r="67" spans="1:1">
      <c r="A67" s="57"/>
    </row>
    <row r="68" spans="1:1">
      <c r="A68" s="57"/>
    </row>
    <row r="69" spans="1:1">
      <c r="A69" s="57"/>
    </row>
    <row r="70" spans="1:1">
      <c r="A70" s="57"/>
    </row>
    <row r="71" spans="1:1">
      <c r="A71" s="57"/>
    </row>
    <row r="72" spans="1:1">
      <c r="A72" s="57"/>
    </row>
    <row r="73" spans="1:1">
      <c r="A73" s="57"/>
    </row>
    <row r="74" spans="1:1">
      <c r="A74" s="57"/>
    </row>
    <row r="75" spans="1:1">
      <c r="A75" s="57"/>
    </row>
    <row r="76" spans="1:1">
      <c r="A76" s="57"/>
    </row>
    <row r="77" spans="1:1">
      <c r="A77" s="57"/>
    </row>
    <row r="78" spans="1:1">
      <c r="A78" s="57"/>
    </row>
    <row r="79" spans="1:1">
      <c r="A79" s="57"/>
    </row>
    <row r="80" spans="1:1">
      <c r="A80" s="57"/>
    </row>
    <row r="81" spans="1:1">
      <c r="A81" s="57"/>
    </row>
    <row r="82" spans="1:1">
      <c r="A82" s="57"/>
    </row>
    <row r="83" spans="1:1">
      <c r="A83" s="57"/>
    </row>
    <row r="84" spans="1:1">
      <c r="A84" s="57"/>
    </row>
    <row r="85" spans="1:1">
      <c r="A85" s="57"/>
    </row>
    <row r="86" spans="1:1">
      <c r="A86" s="57"/>
    </row>
    <row r="87" spans="1:1">
      <c r="A87" s="57"/>
    </row>
    <row r="88" spans="1:1">
      <c r="A88" s="57"/>
    </row>
    <row r="89" spans="1:1">
      <c r="A89" s="57"/>
    </row>
    <row r="90" spans="1:1">
      <c r="A90" s="57"/>
    </row>
    <row r="91" spans="1:1">
      <c r="A91" s="57"/>
    </row>
    <row r="92" spans="1:1">
      <c r="A92" s="57"/>
    </row>
    <row r="93" spans="1:1">
      <c r="A93" s="57"/>
    </row>
    <row r="94" spans="1:1">
      <c r="A94" s="57"/>
    </row>
    <row r="95" spans="1:1">
      <c r="A95" s="57"/>
    </row>
    <row r="96" spans="1:1">
      <c r="A96" s="57"/>
    </row>
    <row r="97" spans="1:10">
      <c r="A97" s="57"/>
    </row>
    <row r="98" spans="1:10">
      <c r="A98" s="57"/>
    </row>
    <row r="99" spans="1:10">
      <c r="A99" s="57"/>
    </row>
    <row r="100" spans="1:10">
      <c r="A100" s="57"/>
    </row>
    <row r="101" spans="1:10">
      <c r="A101" s="57"/>
    </row>
    <row r="102" spans="1:10">
      <c r="A102" s="57"/>
    </row>
    <row r="103" spans="1:10">
      <c r="A103" s="57"/>
    </row>
    <row r="104" spans="1:10">
      <c r="A104" s="57"/>
    </row>
    <row r="105" spans="1:10">
      <c r="A105" s="57"/>
      <c r="B105" s="57"/>
      <c r="C105" s="57"/>
      <c r="D105" s="57"/>
      <c r="E105" s="57"/>
      <c r="F105" s="57"/>
      <c r="G105" s="57"/>
      <c r="H105" s="57"/>
      <c r="I105" s="57"/>
      <c r="J105" s="57"/>
    </row>
    <row r="106" spans="1:10">
      <c r="A106" s="57"/>
      <c r="B106" s="57"/>
      <c r="C106" s="57"/>
      <c r="D106" s="57"/>
      <c r="E106" s="57"/>
      <c r="F106" s="57"/>
      <c r="G106" s="57"/>
      <c r="H106" s="57"/>
      <c r="I106" s="57"/>
      <c r="J106" s="57"/>
    </row>
    <row r="107" spans="1:10">
      <c r="A107" s="57"/>
      <c r="B107" s="57"/>
      <c r="C107" s="57"/>
      <c r="D107" s="57"/>
      <c r="E107" s="57"/>
      <c r="F107" s="57"/>
      <c r="G107" s="57"/>
      <c r="H107" s="57"/>
      <c r="I107" s="57"/>
      <c r="J107" s="57"/>
    </row>
    <row r="108" spans="1:10">
      <c r="A108" s="57"/>
      <c r="B108" s="57"/>
      <c r="C108" s="57"/>
      <c r="D108" s="57"/>
      <c r="E108" s="57"/>
      <c r="F108" s="57"/>
      <c r="G108" s="57"/>
      <c r="H108" s="57"/>
      <c r="I108" s="57"/>
      <c r="J108" s="57"/>
    </row>
    <row r="109" spans="1:10">
      <c r="A109" s="57"/>
      <c r="B109" s="57"/>
      <c r="C109" s="57"/>
      <c r="D109" s="57"/>
      <c r="E109" s="57"/>
      <c r="F109" s="57"/>
      <c r="G109" s="57"/>
      <c r="H109" s="57"/>
      <c r="I109" s="57"/>
      <c r="J109" s="57"/>
    </row>
    <row r="110" spans="1:10">
      <c r="A110" s="57"/>
      <c r="B110" s="57"/>
      <c r="C110" s="57"/>
      <c r="D110" s="57"/>
      <c r="E110" s="57"/>
      <c r="F110" s="57"/>
      <c r="G110" s="57"/>
      <c r="H110" s="57"/>
      <c r="I110" s="57"/>
      <c r="J110" s="57"/>
    </row>
    <row r="111" spans="1:10">
      <c r="A111" s="57"/>
      <c r="B111" s="57"/>
      <c r="C111" s="57"/>
      <c r="D111" s="57"/>
      <c r="E111" s="57"/>
      <c r="F111" s="57"/>
      <c r="G111" s="57"/>
      <c r="H111" s="57"/>
      <c r="I111" s="57"/>
      <c r="J111" s="57"/>
    </row>
    <row r="112" spans="1:10">
      <c r="A112" s="57"/>
      <c r="B112" s="57"/>
      <c r="C112" s="57"/>
      <c r="D112" s="57"/>
      <c r="E112" s="57"/>
      <c r="F112" s="57"/>
      <c r="G112" s="57"/>
      <c r="H112" s="57"/>
      <c r="I112" s="57"/>
      <c r="J112" s="57"/>
    </row>
    <row r="113" spans="1:10">
      <c r="A113" s="57"/>
      <c r="B113" s="57"/>
      <c r="C113" s="57"/>
      <c r="D113" s="57"/>
      <c r="E113" s="57"/>
      <c r="F113" s="57"/>
      <c r="G113" s="57"/>
      <c r="H113" s="57"/>
      <c r="I113" s="57"/>
      <c r="J113" s="57"/>
    </row>
    <row r="114" spans="1:10">
      <c r="A114" s="57"/>
      <c r="B114" s="57"/>
      <c r="C114" s="57"/>
      <c r="D114" s="57"/>
      <c r="E114" s="57"/>
      <c r="F114" s="57"/>
      <c r="G114" s="57"/>
      <c r="H114" s="57"/>
      <c r="I114" s="57"/>
      <c r="J114" s="57"/>
    </row>
    <row r="115" spans="1:10">
      <c r="A115" s="57"/>
      <c r="B115" s="57"/>
      <c r="C115" s="57"/>
      <c r="D115" s="57"/>
      <c r="E115" s="57"/>
      <c r="F115" s="57"/>
      <c r="G115" s="57"/>
      <c r="H115" s="57"/>
      <c r="I115" s="57"/>
      <c r="J115" s="57"/>
    </row>
    <row r="116" spans="1:10">
      <c r="A116" s="57"/>
      <c r="B116" s="57"/>
      <c r="C116" s="57"/>
      <c r="D116" s="57"/>
      <c r="E116" s="57"/>
      <c r="F116" s="57"/>
      <c r="G116" s="57"/>
      <c r="H116" s="57"/>
      <c r="I116" s="57"/>
      <c r="J116" s="57"/>
    </row>
    <row r="117" spans="1:10">
      <c r="A117" s="57"/>
      <c r="B117" s="57"/>
      <c r="C117" s="57"/>
      <c r="D117" s="57"/>
      <c r="E117" s="57"/>
      <c r="F117" s="57"/>
      <c r="G117" s="57"/>
      <c r="H117" s="57"/>
      <c r="I117" s="57"/>
      <c r="J117" s="57"/>
    </row>
    <row r="118" spans="1:10">
      <c r="A118" s="57"/>
      <c r="B118" s="57"/>
      <c r="C118" s="57"/>
      <c r="D118" s="57"/>
      <c r="E118" s="57"/>
      <c r="F118" s="57"/>
      <c r="G118" s="57"/>
      <c r="H118" s="57"/>
      <c r="I118" s="57"/>
      <c r="J118" s="57"/>
    </row>
    <row r="119" spans="1:10">
      <c r="A119" s="57"/>
      <c r="B119" s="57"/>
      <c r="C119" s="57"/>
      <c r="D119" s="57"/>
      <c r="E119" s="57"/>
      <c r="F119" s="57"/>
      <c r="G119" s="57"/>
      <c r="H119" s="57"/>
      <c r="I119" s="57"/>
      <c r="J119" s="57"/>
    </row>
    <row r="120" spans="1:10">
      <c r="A120" s="57"/>
      <c r="B120" s="57"/>
      <c r="C120" s="57"/>
      <c r="D120" s="57"/>
      <c r="E120" s="57"/>
      <c r="F120" s="57"/>
      <c r="G120" s="57"/>
      <c r="H120" s="57"/>
      <c r="I120" s="57"/>
      <c r="J120" s="57"/>
    </row>
    <row r="121" spans="1:10">
      <c r="A121" s="57"/>
      <c r="B121" s="57"/>
      <c r="C121" s="57"/>
      <c r="D121" s="57"/>
      <c r="E121" s="57"/>
      <c r="F121" s="57"/>
      <c r="G121" s="57"/>
      <c r="H121" s="57"/>
      <c r="I121" s="57"/>
      <c r="J121" s="57"/>
    </row>
    <row r="122" spans="1:10">
      <c r="A122" s="57"/>
      <c r="B122" s="57"/>
      <c r="C122" s="57"/>
      <c r="D122" s="57"/>
      <c r="E122" s="57"/>
      <c r="F122" s="57"/>
      <c r="G122" s="57"/>
      <c r="H122" s="57"/>
      <c r="I122" s="57"/>
      <c r="J122" s="57"/>
    </row>
    <row r="123" spans="1:10">
      <c r="A123" s="57"/>
      <c r="B123" s="57"/>
      <c r="C123" s="57"/>
      <c r="D123" s="57"/>
      <c r="E123" s="57"/>
      <c r="F123" s="57"/>
      <c r="G123" s="57"/>
      <c r="H123" s="57"/>
      <c r="I123" s="57"/>
      <c r="J123" s="57"/>
    </row>
    <row r="124" spans="1:10">
      <c r="A124" s="57"/>
      <c r="B124" s="57"/>
      <c r="C124" s="57"/>
      <c r="D124" s="57"/>
      <c r="E124" s="57"/>
      <c r="F124" s="57"/>
      <c r="G124" s="57"/>
      <c r="H124" s="57"/>
      <c r="I124" s="57"/>
      <c r="J124" s="57"/>
    </row>
    <row r="125" spans="1:10">
      <c r="A125" s="57"/>
      <c r="B125" s="57"/>
      <c r="C125" s="57"/>
      <c r="D125" s="57"/>
      <c r="E125" s="57"/>
      <c r="F125" s="57"/>
      <c r="G125" s="57"/>
      <c r="H125" s="57"/>
      <c r="I125" s="57"/>
      <c r="J125" s="57"/>
    </row>
    <row r="126" spans="1:10">
      <c r="A126" s="57"/>
      <c r="B126" s="57"/>
      <c r="C126" s="57"/>
      <c r="D126" s="57"/>
      <c r="E126" s="57"/>
      <c r="F126" s="57"/>
      <c r="G126" s="57"/>
      <c r="H126" s="57"/>
      <c r="I126" s="57"/>
      <c r="J126" s="57"/>
    </row>
    <row r="127" spans="1:10">
      <c r="A127" s="57"/>
      <c r="B127" s="57"/>
      <c r="C127" s="57"/>
      <c r="D127" s="57"/>
      <c r="E127" s="57"/>
      <c r="F127" s="57"/>
      <c r="G127" s="57"/>
      <c r="H127" s="57"/>
      <c r="I127" s="57"/>
      <c r="J127" s="57"/>
    </row>
    <row r="128" spans="1:10">
      <c r="A128" s="57"/>
      <c r="B128" s="57"/>
      <c r="C128" s="57"/>
      <c r="D128" s="57"/>
      <c r="E128" s="57"/>
      <c r="F128" s="57"/>
      <c r="G128" s="57"/>
      <c r="H128" s="57"/>
      <c r="I128" s="57"/>
      <c r="J128" s="57"/>
    </row>
    <row r="129" spans="1:10">
      <c r="A129" s="57"/>
      <c r="B129" s="57"/>
      <c r="C129" s="57"/>
      <c r="D129" s="57"/>
      <c r="E129" s="57"/>
      <c r="F129" s="57"/>
      <c r="G129" s="57"/>
      <c r="H129" s="57"/>
      <c r="I129" s="57"/>
      <c r="J129" s="57"/>
    </row>
    <row r="130" spans="1:10">
      <c r="A130" s="57"/>
      <c r="B130" s="57"/>
      <c r="C130" s="57"/>
      <c r="D130" s="57"/>
      <c r="E130" s="57"/>
      <c r="F130" s="57"/>
      <c r="G130" s="57"/>
      <c r="H130" s="57"/>
      <c r="I130" s="57"/>
      <c r="J130" s="57"/>
    </row>
    <row r="131" spans="1:10">
      <c r="A131" s="57"/>
      <c r="B131" s="57"/>
      <c r="C131" s="57"/>
      <c r="D131" s="57"/>
      <c r="E131" s="57"/>
      <c r="F131" s="57"/>
      <c r="G131" s="57"/>
      <c r="H131" s="57"/>
      <c r="I131" s="57"/>
      <c r="J131" s="57"/>
    </row>
    <row r="132" spans="1:10">
      <c r="A132" s="57"/>
      <c r="B132" s="57"/>
      <c r="C132" s="57"/>
      <c r="D132" s="57"/>
      <c r="E132" s="57"/>
      <c r="F132" s="57"/>
      <c r="G132" s="57"/>
      <c r="H132" s="57"/>
      <c r="I132" s="57"/>
      <c r="J132" s="57"/>
    </row>
    <row r="133" spans="1:10">
      <c r="A133" s="57"/>
      <c r="B133" s="57"/>
      <c r="C133" s="57"/>
      <c r="D133" s="57"/>
      <c r="E133" s="57"/>
      <c r="F133" s="57"/>
      <c r="G133" s="57"/>
      <c r="H133" s="57"/>
      <c r="I133" s="57"/>
      <c r="J133" s="57"/>
    </row>
    <row r="134" spans="1:10">
      <c r="A134" s="57"/>
      <c r="B134" s="57"/>
      <c r="C134" s="57"/>
      <c r="D134" s="57"/>
      <c r="E134" s="57"/>
      <c r="F134" s="57"/>
      <c r="G134" s="57"/>
      <c r="H134" s="57"/>
      <c r="I134" s="57"/>
      <c r="J134" s="57"/>
    </row>
  </sheetData>
  <mergeCells count="10">
    <mergeCell ref="C35:H35"/>
    <mergeCell ref="C39:H39"/>
    <mergeCell ref="C42:H42"/>
    <mergeCell ref="C48:H48"/>
    <mergeCell ref="C7:H7"/>
    <mergeCell ref="C11:H11"/>
    <mergeCell ref="C13:H13"/>
    <mergeCell ref="C17:H17"/>
    <mergeCell ref="C22:H22"/>
    <mergeCell ref="C32:H32"/>
  </mergeCell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7A8F5-4F80-41F9-9344-EFA7479FDA87}">
  <sheetPr codeName="Sheet6">
    <pageSetUpPr autoPageBreaks="0"/>
  </sheetPr>
  <dimension ref="A3:C10"/>
  <sheetViews>
    <sheetView workbookViewId="0">
      <selection activeCell="P6" sqref="P6"/>
    </sheetView>
  </sheetViews>
  <sheetFormatPr defaultColWidth="9.08984375" defaultRowHeight="14.5"/>
  <cols>
    <col min="1" max="1" width="6.08984375" style="2" customWidth="1"/>
    <col min="2" max="2" width="74.08984375" style="2" customWidth="1"/>
    <col min="3" max="3" width="19.08984375" style="2" customWidth="1"/>
    <col min="4" max="16384" width="9.08984375" style="2"/>
  </cols>
  <sheetData>
    <row r="3" spans="1:3">
      <c r="A3" s="58" t="s">
        <v>5</v>
      </c>
    </row>
    <row r="7" spans="1:3">
      <c r="C7" s="69" t="s">
        <v>131</v>
      </c>
    </row>
    <row r="8" spans="1:3">
      <c r="A8" s="92"/>
      <c r="B8" s="93"/>
      <c r="C8" s="69" t="s">
        <v>234</v>
      </c>
    </row>
    <row r="9" spans="1:3" ht="15.75" customHeight="1">
      <c r="A9" s="69">
        <v>1</v>
      </c>
      <c r="B9" s="94" t="s">
        <v>235</v>
      </c>
      <c r="C9" s="69"/>
    </row>
    <row r="10" spans="1:3">
      <c r="A10" s="69">
        <v>2</v>
      </c>
      <c r="B10" s="94" t="s">
        <v>236</v>
      </c>
      <c r="C10" s="69"/>
    </row>
  </sheetData>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25FF0-CCFF-44D7-9BF4-930FB289DC80}">
  <sheetPr codeName="Sheet5"/>
  <dimension ref="A2:D7"/>
  <sheetViews>
    <sheetView workbookViewId="0">
      <selection activeCell="P6" sqref="P6"/>
    </sheetView>
  </sheetViews>
  <sheetFormatPr defaultColWidth="9.08984375" defaultRowHeight="14.5"/>
  <cols>
    <col min="1" max="1" width="4.54296875" style="2" customWidth="1"/>
    <col min="2" max="2" width="68.08984375" style="2" customWidth="1"/>
    <col min="3" max="3" width="21.08984375" style="2" customWidth="1"/>
    <col min="4" max="4" width="32.08984375" style="2" customWidth="1"/>
    <col min="5" max="16384" width="9.08984375" style="2"/>
  </cols>
  <sheetData>
    <row r="2" spans="1:4">
      <c r="A2" s="58" t="s">
        <v>4</v>
      </c>
    </row>
    <row r="5" spans="1:4">
      <c r="B5" s="95"/>
      <c r="C5" s="69" t="s">
        <v>131</v>
      </c>
      <c r="D5" s="69" t="s">
        <v>132</v>
      </c>
    </row>
    <row r="6" spans="1:4">
      <c r="B6" s="95"/>
      <c r="C6" s="69" t="s">
        <v>237</v>
      </c>
      <c r="D6" s="69" t="s">
        <v>238</v>
      </c>
    </row>
    <row r="7" spans="1:4" ht="29">
      <c r="A7" s="69">
        <v>1</v>
      </c>
      <c r="B7" s="96" t="s">
        <v>239</v>
      </c>
      <c r="C7" s="69"/>
      <c r="D7" s="69"/>
    </row>
  </sheetData>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19123-5504-444C-A6A9-490EF6B26009}">
  <sheetPr codeName="Sheet7"/>
  <dimension ref="A2:C7"/>
  <sheetViews>
    <sheetView workbookViewId="0">
      <selection activeCell="P6" sqref="P6"/>
    </sheetView>
  </sheetViews>
  <sheetFormatPr defaultColWidth="9.08984375" defaultRowHeight="14.5"/>
  <cols>
    <col min="1" max="1" width="17.453125" style="2" customWidth="1"/>
    <col min="2" max="2" width="15" style="2" customWidth="1"/>
    <col min="3" max="3" width="99" style="2" customWidth="1"/>
    <col min="4" max="16384" width="9.08984375" style="2"/>
  </cols>
  <sheetData>
    <row r="2" spans="1:3" ht="25">
      <c r="B2" s="97"/>
      <c r="C2" s="98"/>
    </row>
    <row r="3" spans="1:3" ht="24">
      <c r="A3" s="58" t="s">
        <v>6</v>
      </c>
      <c r="C3" s="99" t="s">
        <v>240</v>
      </c>
    </row>
    <row r="4" spans="1:3">
      <c r="B4" s="100"/>
      <c r="C4" s="98"/>
    </row>
    <row r="5" spans="1:3">
      <c r="A5" s="58" t="s">
        <v>241</v>
      </c>
      <c r="B5" s="101"/>
      <c r="C5" s="102"/>
    </row>
    <row r="6" spans="1:3">
      <c r="A6" s="103" t="s">
        <v>242</v>
      </c>
      <c r="B6" s="104" t="s">
        <v>243</v>
      </c>
      <c r="C6" s="104"/>
    </row>
    <row r="7" spans="1:3">
      <c r="A7" s="105" t="s">
        <v>244</v>
      </c>
      <c r="B7" s="106" t="s">
        <v>245</v>
      </c>
      <c r="C7" s="106"/>
    </row>
  </sheetData>
  <mergeCells count="2">
    <mergeCell ref="B6:C6"/>
    <mergeCell ref="B7:C7"/>
  </mergeCells>
  <conditionalFormatting sqref="B7">
    <cfRule type="cellIs" dxfId="26"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B11BF-8BFB-40AA-9A64-498DCB89195C}">
  <sheetPr codeName="Sheet19"/>
  <dimension ref="A3:I133"/>
  <sheetViews>
    <sheetView workbookViewId="0">
      <selection activeCell="P6" sqref="P6"/>
    </sheetView>
  </sheetViews>
  <sheetFormatPr defaultColWidth="9" defaultRowHeight="14.5"/>
  <cols>
    <col min="1" max="2" width="8.54296875" style="2" customWidth="1"/>
    <col min="3" max="3" width="57.54296875" style="2" customWidth="1"/>
    <col min="4" max="4" width="20.453125" style="2" customWidth="1"/>
    <col min="5" max="5" width="57" style="2" customWidth="1"/>
    <col min="6" max="16384" width="9" style="2"/>
  </cols>
  <sheetData>
    <row r="3" spans="2:9" ht="18.5">
      <c r="B3" s="107" t="s">
        <v>18</v>
      </c>
    </row>
    <row r="4" spans="2:9" ht="18.5">
      <c r="B4" s="107"/>
    </row>
    <row r="5" spans="2:9" ht="18.5">
      <c r="B5" s="107"/>
    </row>
    <row r="6" spans="2:9">
      <c r="D6" s="53" t="s">
        <v>246</v>
      </c>
      <c r="E6" s="53" t="s">
        <v>247</v>
      </c>
    </row>
    <row r="7" spans="2:9" ht="29">
      <c r="D7" s="53" t="s">
        <v>248</v>
      </c>
      <c r="E7" s="53" t="s">
        <v>249</v>
      </c>
    </row>
    <row r="8" spans="2:9">
      <c r="B8" s="108" t="s">
        <v>250</v>
      </c>
      <c r="C8" s="109"/>
      <c r="D8" s="109"/>
      <c r="E8" s="110"/>
    </row>
    <row r="9" spans="2:9">
      <c r="B9" s="111">
        <v>1</v>
      </c>
      <c r="C9" s="112" t="s">
        <v>251</v>
      </c>
      <c r="D9" s="113">
        <v>179376530.34</v>
      </c>
      <c r="E9" s="114" t="s">
        <v>252</v>
      </c>
    </row>
    <row r="10" spans="2:9">
      <c r="B10" s="111"/>
      <c r="C10" s="112" t="s">
        <v>253</v>
      </c>
      <c r="D10" s="113"/>
      <c r="E10" s="114"/>
    </row>
    <row r="11" spans="2:9">
      <c r="B11" s="111"/>
      <c r="C11" s="112" t="s">
        <v>254</v>
      </c>
      <c r="D11" s="113"/>
      <c r="E11" s="114"/>
    </row>
    <row r="12" spans="2:9">
      <c r="B12" s="111"/>
      <c r="C12" s="112" t="s">
        <v>255</v>
      </c>
      <c r="D12" s="113"/>
      <c r="E12" s="114"/>
    </row>
    <row r="13" spans="2:9">
      <c r="B13" s="111">
        <v>2</v>
      </c>
      <c r="C13" s="112" t="s">
        <v>256</v>
      </c>
      <c r="D13" s="113">
        <v>320757264.24000001</v>
      </c>
      <c r="E13" s="114" t="s">
        <v>257</v>
      </c>
    </row>
    <row r="14" spans="2:9">
      <c r="B14" s="111">
        <v>3</v>
      </c>
      <c r="C14" s="112" t="s">
        <v>258</v>
      </c>
      <c r="D14" s="113">
        <v>6539603.5899999999</v>
      </c>
      <c r="E14" s="114" t="s">
        <v>259</v>
      </c>
      <c r="I14" s="115"/>
    </row>
    <row r="15" spans="2:9">
      <c r="B15" s="111" t="s">
        <v>260</v>
      </c>
      <c r="C15" s="112" t="s">
        <v>261</v>
      </c>
      <c r="D15" s="113">
        <v>0</v>
      </c>
      <c r="E15" s="114"/>
    </row>
    <row r="16" spans="2:9" ht="24">
      <c r="B16" s="111">
        <v>4</v>
      </c>
      <c r="C16" s="112" t="s">
        <v>262</v>
      </c>
      <c r="D16" s="113">
        <v>0</v>
      </c>
      <c r="E16" s="114"/>
    </row>
    <row r="17" spans="2:5">
      <c r="B17" s="111">
        <v>5</v>
      </c>
      <c r="C17" s="112" t="s">
        <v>263</v>
      </c>
      <c r="D17" s="113">
        <v>0</v>
      </c>
      <c r="E17" s="114"/>
    </row>
    <row r="18" spans="2:5">
      <c r="B18" s="111" t="s">
        <v>264</v>
      </c>
      <c r="C18" s="112" t="s">
        <v>265</v>
      </c>
      <c r="D18" s="113">
        <v>79384273</v>
      </c>
      <c r="E18" s="114" t="s">
        <v>266</v>
      </c>
    </row>
    <row r="19" spans="2:5">
      <c r="B19" s="116">
        <v>6</v>
      </c>
      <c r="C19" s="117" t="s">
        <v>267</v>
      </c>
      <c r="D19" s="118">
        <v>586057671.17000008</v>
      </c>
      <c r="E19" s="119"/>
    </row>
    <row r="20" spans="2:5">
      <c r="B20" s="120" t="s">
        <v>268</v>
      </c>
      <c r="C20" s="121"/>
      <c r="D20" s="121"/>
      <c r="E20" s="122"/>
    </row>
    <row r="21" spans="2:5">
      <c r="B21" s="111">
        <v>7</v>
      </c>
      <c r="C21" s="123" t="s">
        <v>269</v>
      </c>
      <c r="D21" s="113">
        <v>-7459.93</v>
      </c>
      <c r="E21" s="114" t="s">
        <v>270</v>
      </c>
    </row>
    <row r="22" spans="2:5">
      <c r="B22" s="111">
        <v>8</v>
      </c>
      <c r="C22" s="123" t="s">
        <v>271</v>
      </c>
      <c r="D22" s="113">
        <v>-20705059.18</v>
      </c>
      <c r="E22" s="114" t="s">
        <v>272</v>
      </c>
    </row>
    <row r="23" spans="2:5">
      <c r="B23" s="111">
        <v>9</v>
      </c>
      <c r="C23" s="123" t="s">
        <v>150</v>
      </c>
      <c r="D23" s="113"/>
      <c r="E23" s="114"/>
    </row>
    <row r="24" spans="2:5" ht="36">
      <c r="B24" s="111">
        <v>10</v>
      </c>
      <c r="C24" s="123" t="s">
        <v>273</v>
      </c>
      <c r="D24" s="113">
        <v>-1028944.19</v>
      </c>
      <c r="E24" s="114"/>
    </row>
    <row r="25" spans="2:5" ht="24">
      <c r="B25" s="111">
        <v>11</v>
      </c>
      <c r="C25" s="123" t="s">
        <v>274</v>
      </c>
      <c r="D25" s="113">
        <v>0</v>
      </c>
      <c r="E25" s="114"/>
    </row>
    <row r="26" spans="2:5">
      <c r="B26" s="111">
        <v>12</v>
      </c>
      <c r="C26" s="123" t="s">
        <v>275</v>
      </c>
      <c r="D26" s="113">
        <v>0</v>
      </c>
      <c r="E26" s="114"/>
    </row>
    <row r="27" spans="2:5">
      <c r="B27" s="111">
        <v>13</v>
      </c>
      <c r="C27" s="123" t="s">
        <v>276</v>
      </c>
      <c r="D27" s="113">
        <v>0</v>
      </c>
      <c r="E27" s="114"/>
    </row>
    <row r="28" spans="2:5" ht="24">
      <c r="B28" s="111">
        <v>14</v>
      </c>
      <c r="C28" s="123" t="s">
        <v>277</v>
      </c>
      <c r="D28" s="113">
        <v>0</v>
      </c>
      <c r="E28" s="114"/>
    </row>
    <row r="29" spans="2:5">
      <c r="B29" s="111">
        <v>15</v>
      </c>
      <c r="C29" s="123" t="s">
        <v>278</v>
      </c>
      <c r="D29" s="113">
        <v>0</v>
      </c>
      <c r="E29" s="114"/>
    </row>
    <row r="30" spans="2:5" ht="24">
      <c r="B30" s="111">
        <v>16</v>
      </c>
      <c r="C30" s="123" t="s">
        <v>279</v>
      </c>
      <c r="D30" s="113">
        <v>0</v>
      </c>
      <c r="E30" s="114"/>
    </row>
    <row r="31" spans="2:5" ht="36">
      <c r="B31" s="111">
        <v>17</v>
      </c>
      <c r="C31" s="123" t="s">
        <v>280</v>
      </c>
      <c r="D31" s="113">
        <v>0</v>
      </c>
      <c r="E31" s="114"/>
    </row>
    <row r="32" spans="2:5" ht="48">
      <c r="B32" s="111">
        <v>18</v>
      </c>
      <c r="C32" s="123" t="s">
        <v>281</v>
      </c>
      <c r="D32" s="113">
        <v>0</v>
      </c>
      <c r="E32" s="114" t="s">
        <v>282</v>
      </c>
    </row>
    <row r="33" spans="2:6" ht="48">
      <c r="B33" s="111">
        <v>19</v>
      </c>
      <c r="C33" s="123" t="s">
        <v>283</v>
      </c>
      <c r="D33" s="113">
        <v>-4261728.63</v>
      </c>
      <c r="E33" s="114" t="s">
        <v>284</v>
      </c>
    </row>
    <row r="34" spans="2:6">
      <c r="B34" s="111">
        <v>20</v>
      </c>
      <c r="C34" s="123" t="s">
        <v>150</v>
      </c>
      <c r="D34" s="113"/>
      <c r="E34" s="114"/>
    </row>
    <row r="35" spans="2:6" ht="24">
      <c r="B35" s="111" t="s">
        <v>285</v>
      </c>
      <c r="C35" s="123" t="s">
        <v>286</v>
      </c>
      <c r="D35" s="113">
        <v>0</v>
      </c>
      <c r="E35" s="114"/>
    </row>
    <row r="36" spans="2:6">
      <c r="B36" s="111" t="s">
        <v>287</v>
      </c>
      <c r="C36" s="123" t="s">
        <v>288</v>
      </c>
      <c r="D36" s="113">
        <v>0</v>
      </c>
      <c r="E36" s="114"/>
    </row>
    <row r="37" spans="2:6">
      <c r="B37" s="111" t="s">
        <v>289</v>
      </c>
      <c r="C37" s="124" t="s">
        <v>290</v>
      </c>
      <c r="D37" s="113">
        <v>0</v>
      </c>
      <c r="E37" s="114"/>
    </row>
    <row r="38" spans="2:6">
      <c r="B38" s="111" t="s">
        <v>291</v>
      </c>
      <c r="C38" s="123" t="s">
        <v>292</v>
      </c>
      <c r="D38" s="113">
        <v>0</v>
      </c>
      <c r="E38" s="114"/>
    </row>
    <row r="39" spans="2:6" ht="36">
      <c r="B39" s="111">
        <v>21</v>
      </c>
      <c r="C39" s="123" t="s">
        <v>293</v>
      </c>
      <c r="D39" s="113">
        <v>0</v>
      </c>
      <c r="E39" s="114"/>
    </row>
    <row r="40" spans="2:6">
      <c r="B40" s="111">
        <v>22</v>
      </c>
      <c r="C40" s="123" t="s">
        <v>294</v>
      </c>
      <c r="D40" s="113">
        <v>0</v>
      </c>
      <c r="E40" s="114"/>
    </row>
    <row r="41" spans="2:6" ht="36">
      <c r="B41" s="111">
        <v>23</v>
      </c>
      <c r="C41" s="123" t="s">
        <v>295</v>
      </c>
      <c r="D41" s="113">
        <v>0</v>
      </c>
      <c r="E41" s="114"/>
    </row>
    <row r="42" spans="2:6">
      <c r="B42" s="111">
        <v>24</v>
      </c>
      <c r="C42" s="123" t="s">
        <v>150</v>
      </c>
      <c r="D42" s="113"/>
      <c r="E42" s="114"/>
    </row>
    <row r="43" spans="2:6">
      <c r="B43" s="111">
        <v>25</v>
      </c>
      <c r="C43" s="123" t="s">
        <v>296</v>
      </c>
      <c r="D43" s="113">
        <v>0</v>
      </c>
      <c r="E43" s="114"/>
    </row>
    <row r="44" spans="2:6">
      <c r="B44" s="111" t="s">
        <v>297</v>
      </c>
      <c r="C44" s="123" t="s">
        <v>298</v>
      </c>
      <c r="D44" s="113"/>
      <c r="E44" s="114"/>
    </row>
    <row r="45" spans="2:6" ht="36">
      <c r="B45" s="111" t="s">
        <v>299</v>
      </c>
      <c r="C45" s="123" t="s">
        <v>300</v>
      </c>
      <c r="D45" s="113">
        <v>0</v>
      </c>
      <c r="E45" s="114"/>
    </row>
    <row r="46" spans="2:6">
      <c r="B46" s="111">
        <v>26</v>
      </c>
      <c r="C46" s="123" t="s">
        <v>150</v>
      </c>
      <c r="D46" s="113"/>
      <c r="E46" s="114"/>
    </row>
    <row r="47" spans="2:6" ht="24">
      <c r="B47" s="111">
        <v>27</v>
      </c>
      <c r="C47" s="123" t="s">
        <v>301</v>
      </c>
      <c r="D47" s="113">
        <v>0</v>
      </c>
      <c r="E47" s="114"/>
      <c r="F47" s="125"/>
    </row>
    <row r="48" spans="2:6">
      <c r="B48" s="111" t="s">
        <v>302</v>
      </c>
      <c r="C48" s="123" t="s">
        <v>303</v>
      </c>
      <c r="D48" s="113">
        <v>0</v>
      </c>
      <c r="E48" s="114"/>
      <c r="F48" s="125"/>
    </row>
    <row r="49" spans="2:5">
      <c r="B49" s="111">
        <v>28</v>
      </c>
      <c r="C49" s="126" t="s">
        <v>304</v>
      </c>
      <c r="D49" s="113">
        <f>SUM(D21:D33,D35,D39,D40,D44:D45,D47:D48)</f>
        <v>-26003191.93</v>
      </c>
      <c r="E49" s="114"/>
    </row>
    <row r="50" spans="2:5">
      <c r="B50" s="111">
        <v>29</v>
      </c>
      <c r="C50" s="126" t="s">
        <v>305</v>
      </c>
      <c r="D50" s="118">
        <f>D19+D49</f>
        <v>560054479.24000013</v>
      </c>
      <c r="E50" s="114"/>
    </row>
    <row r="51" spans="2:5">
      <c r="B51" s="120" t="s">
        <v>306</v>
      </c>
      <c r="C51" s="121"/>
      <c r="D51" s="121"/>
      <c r="E51" s="122"/>
    </row>
    <row r="52" spans="2:5">
      <c r="B52" s="111">
        <v>30</v>
      </c>
      <c r="C52" s="123" t="s">
        <v>307</v>
      </c>
      <c r="D52" s="113">
        <v>35306709.859999999</v>
      </c>
      <c r="E52" s="114" t="s">
        <v>308</v>
      </c>
    </row>
    <row r="53" spans="2:5">
      <c r="B53" s="111">
        <v>31</v>
      </c>
      <c r="C53" s="123" t="s">
        <v>309</v>
      </c>
      <c r="D53" s="113">
        <v>0</v>
      </c>
      <c r="E53" s="124"/>
    </row>
    <row r="54" spans="2:5">
      <c r="B54" s="111">
        <v>32</v>
      </c>
      <c r="C54" s="123" t="s">
        <v>310</v>
      </c>
      <c r="D54" s="113">
        <v>0</v>
      </c>
      <c r="E54" s="124"/>
    </row>
    <row r="55" spans="2:5" ht="24">
      <c r="B55" s="111">
        <v>33</v>
      </c>
      <c r="C55" s="123" t="s">
        <v>311</v>
      </c>
      <c r="D55" s="113">
        <v>0</v>
      </c>
      <c r="E55" s="124"/>
    </row>
    <row r="56" spans="2:5" s="85" customFormat="1" ht="24">
      <c r="B56" s="111" t="s">
        <v>312</v>
      </c>
      <c r="C56" s="123" t="s">
        <v>313</v>
      </c>
      <c r="D56" s="113">
        <v>0</v>
      </c>
      <c r="E56" s="124"/>
    </row>
    <row r="57" spans="2:5" s="85" customFormat="1" ht="24">
      <c r="B57" s="111" t="s">
        <v>314</v>
      </c>
      <c r="C57" s="123" t="s">
        <v>315</v>
      </c>
      <c r="D57" s="113">
        <v>0</v>
      </c>
      <c r="E57" s="124"/>
    </row>
    <row r="58" spans="2:5" ht="24">
      <c r="B58" s="111">
        <v>34</v>
      </c>
      <c r="C58" s="123" t="s">
        <v>316</v>
      </c>
      <c r="D58" s="113">
        <v>0</v>
      </c>
      <c r="E58" s="124"/>
    </row>
    <row r="59" spans="2:5">
      <c r="B59" s="111">
        <v>35</v>
      </c>
      <c r="C59" s="123" t="s">
        <v>317</v>
      </c>
      <c r="D59" s="113">
        <v>0</v>
      </c>
      <c r="E59" s="124"/>
    </row>
    <row r="60" spans="2:5">
      <c r="B60" s="116">
        <v>36</v>
      </c>
      <c r="C60" s="126" t="s">
        <v>318</v>
      </c>
      <c r="D60" s="127">
        <f>SUM(D52,D55,D56,D57,D58)</f>
        <v>35306709.859999999</v>
      </c>
      <c r="E60" s="124"/>
    </row>
    <row r="61" spans="2:5">
      <c r="B61" s="120" t="s">
        <v>319</v>
      </c>
      <c r="C61" s="121"/>
      <c r="D61" s="121"/>
      <c r="E61" s="122"/>
    </row>
    <row r="62" spans="2:5" ht="24">
      <c r="B62" s="111">
        <v>37</v>
      </c>
      <c r="C62" s="123" t="s">
        <v>320</v>
      </c>
      <c r="D62" s="113">
        <v>0</v>
      </c>
      <c r="E62" s="124"/>
    </row>
    <row r="63" spans="2:5" ht="36">
      <c r="B63" s="111">
        <v>38</v>
      </c>
      <c r="C63" s="123" t="s">
        <v>321</v>
      </c>
      <c r="D63" s="113">
        <v>0</v>
      </c>
      <c r="E63" s="124"/>
    </row>
    <row r="64" spans="2:5" ht="36">
      <c r="B64" s="111">
        <v>39</v>
      </c>
      <c r="C64" s="123" t="s">
        <v>322</v>
      </c>
      <c r="D64" s="113">
        <v>0</v>
      </c>
      <c r="E64" s="124"/>
    </row>
    <row r="65" spans="1:5" ht="36">
      <c r="B65" s="111">
        <v>40</v>
      </c>
      <c r="C65" s="123" t="s">
        <v>323</v>
      </c>
      <c r="D65" s="113">
        <v>0</v>
      </c>
      <c r="E65" s="124"/>
    </row>
    <row r="66" spans="1:5">
      <c r="B66" s="111">
        <v>41</v>
      </c>
      <c r="C66" s="123" t="s">
        <v>150</v>
      </c>
      <c r="D66" s="113"/>
      <c r="E66" s="124"/>
    </row>
    <row r="67" spans="1:5" ht="17.149999999999999" customHeight="1">
      <c r="B67" s="111">
        <v>42</v>
      </c>
      <c r="C67" s="123" t="s">
        <v>324</v>
      </c>
      <c r="D67" s="113">
        <v>0</v>
      </c>
      <c r="E67" s="124"/>
    </row>
    <row r="68" spans="1:5">
      <c r="B68" s="111" t="s">
        <v>325</v>
      </c>
      <c r="C68" s="123" t="s">
        <v>326</v>
      </c>
      <c r="D68" s="113">
        <v>0</v>
      </c>
      <c r="E68" s="124"/>
    </row>
    <row r="69" spans="1:5">
      <c r="B69" s="116">
        <v>43</v>
      </c>
      <c r="C69" s="126" t="s">
        <v>327</v>
      </c>
      <c r="D69" s="113">
        <f>SUM(D62:D65,D67:D68)</f>
        <v>0</v>
      </c>
      <c r="E69" s="124"/>
    </row>
    <row r="70" spans="1:5">
      <c r="B70" s="116">
        <v>44</v>
      </c>
      <c r="C70" s="126" t="s">
        <v>328</v>
      </c>
      <c r="D70" s="127">
        <f>D60+D69</f>
        <v>35306709.859999999</v>
      </c>
      <c r="E70" s="124"/>
    </row>
    <row r="71" spans="1:5">
      <c r="B71" s="116">
        <v>45</v>
      </c>
      <c r="C71" s="126" t="s">
        <v>329</v>
      </c>
      <c r="D71" s="127">
        <v>595361189.09000003</v>
      </c>
      <c r="E71" s="124"/>
    </row>
    <row r="72" spans="1:5">
      <c r="B72" s="120" t="s">
        <v>330</v>
      </c>
      <c r="C72" s="121"/>
      <c r="D72" s="121"/>
      <c r="E72" s="122"/>
    </row>
    <row r="73" spans="1:5">
      <c r="B73" s="111">
        <v>46</v>
      </c>
      <c r="C73" s="123" t="s">
        <v>307</v>
      </c>
      <c r="D73" s="113">
        <v>70025961.540000007</v>
      </c>
      <c r="E73" s="124"/>
    </row>
    <row r="74" spans="1:5" ht="24">
      <c r="B74" s="111">
        <v>47</v>
      </c>
      <c r="C74" s="123" t="s">
        <v>331</v>
      </c>
      <c r="D74" s="113">
        <v>0</v>
      </c>
      <c r="E74" s="124"/>
    </row>
    <row r="75" spans="1:5" s="85" customFormat="1" ht="24">
      <c r="A75" s="39"/>
      <c r="B75" s="111" t="s">
        <v>332</v>
      </c>
      <c r="C75" s="123" t="s">
        <v>333</v>
      </c>
      <c r="D75" s="113">
        <v>0</v>
      </c>
      <c r="E75" s="124"/>
    </row>
    <row r="76" spans="1:5" s="85" customFormat="1" ht="24">
      <c r="A76" s="39"/>
      <c r="B76" s="111" t="s">
        <v>334</v>
      </c>
      <c r="C76" s="123" t="s">
        <v>335</v>
      </c>
      <c r="D76" s="113">
        <v>0</v>
      </c>
      <c r="E76" s="124"/>
    </row>
    <row r="77" spans="1:5" ht="36">
      <c r="B77" s="111">
        <v>48</v>
      </c>
      <c r="C77" s="123" t="s">
        <v>336</v>
      </c>
      <c r="D77" s="113">
        <v>0</v>
      </c>
      <c r="E77" s="124"/>
    </row>
    <row r="78" spans="1:5">
      <c r="B78" s="111">
        <v>49</v>
      </c>
      <c r="C78" s="123" t="s">
        <v>337</v>
      </c>
      <c r="D78" s="113">
        <v>0</v>
      </c>
      <c r="E78" s="124"/>
    </row>
    <row r="79" spans="1:5">
      <c r="B79" s="111">
        <v>50</v>
      </c>
      <c r="C79" s="123" t="s">
        <v>338</v>
      </c>
      <c r="D79" s="113">
        <v>0</v>
      </c>
      <c r="E79" s="124"/>
    </row>
    <row r="80" spans="1:5">
      <c r="B80" s="116">
        <v>51</v>
      </c>
      <c r="C80" s="126" t="s">
        <v>339</v>
      </c>
      <c r="D80" s="127">
        <v>70025961.540000007</v>
      </c>
      <c r="E80" s="128"/>
    </row>
    <row r="81" spans="2:5">
      <c r="B81" s="120" t="s">
        <v>340</v>
      </c>
      <c r="C81" s="121"/>
      <c r="D81" s="121"/>
      <c r="E81" s="122"/>
    </row>
    <row r="82" spans="2:5" ht="24">
      <c r="B82" s="111">
        <v>52</v>
      </c>
      <c r="C82" s="123" t="s">
        <v>341</v>
      </c>
      <c r="D82" s="113">
        <v>0</v>
      </c>
      <c r="E82" s="124"/>
    </row>
    <row r="83" spans="2:5" ht="48">
      <c r="B83" s="111">
        <v>53</v>
      </c>
      <c r="C83" s="123" t="s">
        <v>342</v>
      </c>
      <c r="D83" s="113">
        <v>0</v>
      </c>
      <c r="E83" s="124"/>
    </row>
    <row r="84" spans="2:5" ht="48">
      <c r="B84" s="111">
        <v>54</v>
      </c>
      <c r="C84" s="123" t="s">
        <v>343</v>
      </c>
      <c r="D84" s="113">
        <v>0</v>
      </c>
      <c r="E84" s="124"/>
    </row>
    <row r="85" spans="2:5">
      <c r="B85" s="111" t="s">
        <v>344</v>
      </c>
      <c r="C85" s="123" t="s">
        <v>150</v>
      </c>
      <c r="D85" s="113"/>
      <c r="E85" s="124"/>
    </row>
    <row r="86" spans="2:5" ht="36">
      <c r="B86" s="111">
        <v>55</v>
      </c>
      <c r="C86" s="123" t="s">
        <v>345</v>
      </c>
      <c r="D86" s="113">
        <v>0</v>
      </c>
      <c r="E86" s="124"/>
    </row>
    <row r="87" spans="2:5">
      <c r="B87" s="111">
        <v>56</v>
      </c>
      <c r="C87" s="123" t="s">
        <v>150</v>
      </c>
      <c r="D87" s="113"/>
      <c r="E87" s="124"/>
    </row>
    <row r="88" spans="2:5" ht="24">
      <c r="B88" s="111" t="s">
        <v>346</v>
      </c>
      <c r="C88" s="124" t="s">
        <v>347</v>
      </c>
      <c r="D88" s="113">
        <v>0</v>
      </c>
      <c r="E88" s="124"/>
    </row>
    <row r="89" spans="2:5">
      <c r="B89" s="111" t="s">
        <v>348</v>
      </c>
      <c r="C89" s="124" t="s">
        <v>349</v>
      </c>
      <c r="D89" s="113">
        <v>0</v>
      </c>
      <c r="E89" s="124"/>
    </row>
    <row r="90" spans="2:5">
      <c r="B90" s="116">
        <v>57</v>
      </c>
      <c r="C90" s="128" t="s">
        <v>350</v>
      </c>
      <c r="D90" s="113">
        <f>SUM(D82:D84,D86,D88:D89)</f>
        <v>0</v>
      </c>
      <c r="E90" s="124"/>
    </row>
    <row r="91" spans="2:5">
      <c r="B91" s="116">
        <v>58</v>
      </c>
      <c r="C91" s="128" t="s">
        <v>351</v>
      </c>
      <c r="D91" s="127">
        <v>70025961.540000007</v>
      </c>
      <c r="E91" s="124"/>
    </row>
    <row r="92" spans="2:5">
      <c r="B92" s="116">
        <v>59</v>
      </c>
      <c r="C92" s="128" t="s">
        <v>352</v>
      </c>
      <c r="D92" s="127">
        <v>665387150.63</v>
      </c>
      <c r="E92" s="124"/>
    </row>
    <row r="93" spans="2:5">
      <c r="B93" s="116">
        <v>60</v>
      </c>
      <c r="C93" s="128" t="s">
        <v>353</v>
      </c>
      <c r="D93" s="127">
        <v>3023961955.1100001</v>
      </c>
      <c r="E93" s="128"/>
    </row>
    <row r="94" spans="2:5">
      <c r="B94" s="120" t="s">
        <v>354</v>
      </c>
      <c r="C94" s="121"/>
      <c r="D94" s="121"/>
      <c r="E94" s="122"/>
    </row>
    <row r="95" spans="2:5">
      <c r="B95" s="111">
        <v>61</v>
      </c>
      <c r="C95" s="123" t="s">
        <v>355</v>
      </c>
      <c r="D95" s="129">
        <v>0.18520600000000001</v>
      </c>
      <c r="E95" s="114" t="s">
        <v>356</v>
      </c>
    </row>
    <row r="96" spans="2:5">
      <c r="B96" s="111">
        <v>62</v>
      </c>
      <c r="C96" s="123" t="s">
        <v>357</v>
      </c>
      <c r="D96" s="129">
        <v>0.196881</v>
      </c>
      <c r="E96" s="114" t="s">
        <v>358</v>
      </c>
    </row>
    <row r="97" spans="2:8">
      <c r="B97" s="111">
        <v>63</v>
      </c>
      <c r="C97" s="123" t="s">
        <v>359</v>
      </c>
      <c r="D97" s="129">
        <v>0.22003800000000001</v>
      </c>
      <c r="E97" s="114" t="s">
        <v>360</v>
      </c>
    </row>
    <row r="98" spans="2:8" ht="14.9" customHeight="1">
      <c r="B98" s="111">
        <v>64</v>
      </c>
      <c r="C98" s="123" t="s">
        <v>361</v>
      </c>
      <c r="D98" s="129">
        <v>0.124138</v>
      </c>
      <c r="E98" s="114" t="s">
        <v>362</v>
      </c>
    </row>
    <row r="99" spans="2:8" ht="17.899999999999999" customHeight="1">
      <c r="B99" s="111">
        <v>65</v>
      </c>
      <c r="C99" s="124" t="s">
        <v>363</v>
      </c>
      <c r="D99" s="129">
        <v>2.4999999999999998E-2</v>
      </c>
      <c r="E99" s="114" t="s">
        <v>364</v>
      </c>
    </row>
    <row r="100" spans="2:8">
      <c r="B100" s="111">
        <v>66</v>
      </c>
      <c r="C100" s="124" t="s">
        <v>365</v>
      </c>
      <c r="D100" s="129">
        <v>1.5037999999999939E-2</v>
      </c>
      <c r="E100" s="114" t="s">
        <v>366</v>
      </c>
    </row>
    <row r="101" spans="2:8">
      <c r="B101" s="111">
        <v>67</v>
      </c>
      <c r="C101" s="124" t="s">
        <v>367</v>
      </c>
      <c r="D101" s="129">
        <v>0</v>
      </c>
      <c r="E101" s="114" t="s">
        <v>368</v>
      </c>
    </row>
    <row r="102" spans="2:8" ht="24">
      <c r="B102" s="111" t="s">
        <v>369</v>
      </c>
      <c r="C102" s="123" t="s">
        <v>370</v>
      </c>
      <c r="D102" s="129">
        <v>0.02</v>
      </c>
      <c r="E102" s="114" t="s">
        <v>371</v>
      </c>
    </row>
    <row r="103" spans="2:8" ht="24">
      <c r="B103" s="111" t="s">
        <v>372</v>
      </c>
      <c r="C103" s="123" t="s">
        <v>373</v>
      </c>
      <c r="D103" s="129">
        <v>1.9100000000000006E-2</v>
      </c>
      <c r="E103" s="114" t="s">
        <v>374</v>
      </c>
    </row>
    <row r="104" spans="2:8" ht="24">
      <c r="B104" s="111">
        <v>68</v>
      </c>
      <c r="C104" s="126" t="s">
        <v>375</v>
      </c>
      <c r="D104" s="129">
        <v>0.10603820170607794</v>
      </c>
      <c r="E104" s="114"/>
    </row>
    <row r="105" spans="2:8">
      <c r="B105" s="120" t="s">
        <v>376</v>
      </c>
      <c r="C105" s="121"/>
      <c r="D105" s="121"/>
      <c r="E105" s="122"/>
    </row>
    <row r="106" spans="2:8">
      <c r="B106" s="111">
        <v>69</v>
      </c>
      <c r="C106" s="130" t="s">
        <v>377</v>
      </c>
      <c r="D106" s="131"/>
      <c r="E106" s="124"/>
    </row>
    <row r="107" spans="2:8">
      <c r="B107" s="111">
        <v>70</v>
      </c>
      <c r="C107" s="130" t="s">
        <v>377</v>
      </c>
      <c r="D107" s="131"/>
      <c r="E107" s="124"/>
    </row>
    <row r="108" spans="2:8">
      <c r="B108" s="111">
        <v>71</v>
      </c>
      <c r="C108" s="130" t="s">
        <v>377</v>
      </c>
      <c r="D108" s="131"/>
      <c r="E108" s="124"/>
    </row>
    <row r="109" spans="2:8">
      <c r="B109" s="120" t="s">
        <v>378</v>
      </c>
      <c r="C109" s="121"/>
      <c r="D109" s="121"/>
      <c r="E109" s="122"/>
    </row>
    <row r="110" spans="2:8" ht="32.25" customHeight="1">
      <c r="B110" s="132">
        <v>72</v>
      </c>
      <c r="C110" s="133" t="s">
        <v>379</v>
      </c>
      <c r="D110" s="134">
        <v>0</v>
      </c>
      <c r="E110" s="135" t="s">
        <v>380</v>
      </c>
      <c r="H110" s="136"/>
    </row>
    <row r="111" spans="2:8" ht="11.15" customHeight="1">
      <c r="B111" s="137"/>
      <c r="C111" s="138"/>
      <c r="D111" s="139"/>
      <c r="E111" s="140"/>
    </row>
    <row r="112" spans="2:8" ht="0.9" customHeight="1">
      <c r="B112" s="141"/>
      <c r="C112" s="142"/>
      <c r="D112" s="113"/>
      <c r="E112" s="143"/>
    </row>
    <row r="113" spans="2:5" ht="36">
      <c r="B113" s="111">
        <v>73</v>
      </c>
      <c r="C113" s="123" t="s">
        <v>381</v>
      </c>
      <c r="D113" s="144">
        <v>-4261728.63</v>
      </c>
      <c r="E113" s="114" t="s">
        <v>382</v>
      </c>
    </row>
    <row r="114" spans="2:5">
      <c r="B114" s="111">
        <v>74</v>
      </c>
      <c r="C114" s="123" t="s">
        <v>150</v>
      </c>
      <c r="D114" s="113"/>
      <c r="E114" s="124"/>
    </row>
    <row r="115" spans="2:5" ht="29.15" customHeight="1">
      <c r="B115" s="111">
        <v>75</v>
      </c>
      <c r="C115" s="123" t="s">
        <v>383</v>
      </c>
      <c r="D115" s="113">
        <v>0</v>
      </c>
      <c r="E115" s="124"/>
    </row>
    <row r="116" spans="2:5">
      <c r="B116" s="120" t="s">
        <v>384</v>
      </c>
      <c r="C116" s="121"/>
      <c r="D116" s="121"/>
      <c r="E116" s="122"/>
    </row>
    <row r="117" spans="2:5" ht="24">
      <c r="B117" s="111">
        <v>76</v>
      </c>
      <c r="C117" s="123" t="s">
        <v>385</v>
      </c>
      <c r="D117" s="113">
        <v>0</v>
      </c>
      <c r="E117" s="114" t="s">
        <v>386</v>
      </c>
    </row>
    <row r="118" spans="2:5">
      <c r="B118" s="111">
        <v>77</v>
      </c>
      <c r="C118" s="123" t="s">
        <v>387</v>
      </c>
      <c r="D118" s="113">
        <v>0</v>
      </c>
      <c r="E118" s="124"/>
    </row>
    <row r="119" spans="2:5" ht="24">
      <c r="B119" s="111">
        <v>78</v>
      </c>
      <c r="C119" s="123" t="s">
        <v>388</v>
      </c>
      <c r="D119" s="131" t="s">
        <v>3</v>
      </c>
      <c r="E119" s="124"/>
    </row>
    <row r="120" spans="2:5" ht="18.899999999999999" customHeight="1">
      <c r="B120" s="111">
        <v>79</v>
      </c>
      <c r="C120" s="123" t="s">
        <v>389</v>
      </c>
      <c r="D120" s="131" t="s">
        <v>3</v>
      </c>
      <c r="E120" s="124"/>
    </row>
    <row r="121" spans="2:5">
      <c r="B121" s="145" t="s">
        <v>390</v>
      </c>
      <c r="C121" s="146"/>
      <c r="D121" s="146"/>
      <c r="E121" s="147"/>
    </row>
    <row r="122" spans="2:5">
      <c r="B122" s="111">
        <v>80</v>
      </c>
      <c r="C122" s="123" t="s">
        <v>391</v>
      </c>
      <c r="D122" s="123"/>
      <c r="E122" s="124"/>
    </row>
    <row r="123" spans="2:5" ht="24">
      <c r="B123" s="111">
        <v>81</v>
      </c>
      <c r="C123" s="123" t="s">
        <v>392</v>
      </c>
      <c r="D123" s="123"/>
      <c r="E123" s="124" t="s">
        <v>393</v>
      </c>
    </row>
    <row r="124" spans="2:5">
      <c r="B124" s="111">
        <v>82</v>
      </c>
      <c r="C124" s="123" t="s">
        <v>394</v>
      </c>
      <c r="D124" s="112"/>
      <c r="E124" s="124"/>
    </row>
    <row r="125" spans="2:5" ht="24">
      <c r="B125" s="111">
        <v>83</v>
      </c>
      <c r="C125" s="123" t="s">
        <v>395</v>
      </c>
      <c r="E125" s="124"/>
    </row>
    <row r="126" spans="2:5">
      <c r="B126" s="111">
        <v>84</v>
      </c>
      <c r="C126" s="123" t="s">
        <v>396</v>
      </c>
      <c r="D126" s="112"/>
      <c r="E126" s="124"/>
    </row>
    <row r="127" spans="2:5" ht="18.649999999999999" customHeight="1">
      <c r="B127" s="111">
        <v>85</v>
      </c>
      <c r="C127" s="123" t="s">
        <v>397</v>
      </c>
      <c r="D127" s="112"/>
      <c r="E127" s="124"/>
    </row>
    <row r="128" spans="2:5">
      <c r="B128" s="148"/>
    </row>
    <row r="129" spans="2:2">
      <c r="B129" s="148"/>
    </row>
    <row r="130" spans="2:2">
      <c r="B130" s="149"/>
    </row>
    <row r="131" spans="2:2">
      <c r="B131" s="149"/>
    </row>
    <row r="132" spans="2:2">
      <c r="B132" s="149"/>
    </row>
    <row r="133" spans="2:2">
      <c r="B133" s="149"/>
    </row>
  </sheetData>
  <mergeCells count="15">
    <mergeCell ref="B116:E116"/>
    <mergeCell ref="B121:E121"/>
    <mergeCell ref="B94:E94"/>
    <mergeCell ref="B105:E105"/>
    <mergeCell ref="B109:E109"/>
    <mergeCell ref="B110:B112"/>
    <mergeCell ref="C110:C112"/>
    <mergeCell ref="D110:D111"/>
    <mergeCell ref="E110:E112"/>
    <mergeCell ref="B8:E8"/>
    <mergeCell ref="B20:E20"/>
    <mergeCell ref="B51:E51"/>
    <mergeCell ref="B61:E61"/>
    <mergeCell ref="B72:E72"/>
    <mergeCell ref="B81:E81"/>
  </mergeCells>
  <pageMargins left="0.23622047244094491" right="0.23622047244094491" top="0.74803149606299213" bottom="0.74803149606299213" header="0.31496062992125984" footer="0.31496062992125984"/>
  <pageSetup paperSize="9" scale="75" orientation="landscape" r:id="rId1"/>
  <headerFooter>
    <oddHeader>&amp;CEN
Annex VII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D6839-3664-4A5B-A592-377911DC6AF6}">
  <sheetPr codeName="Sheet8">
    <pageSetUpPr fitToPage="1"/>
  </sheetPr>
  <dimension ref="B1:T60"/>
  <sheetViews>
    <sheetView topLeftCell="A6" zoomScale="85" zoomScaleNormal="85" workbookViewId="0">
      <selection activeCell="P6" sqref="P6"/>
    </sheetView>
  </sheetViews>
  <sheetFormatPr defaultColWidth="9" defaultRowHeight="14.5"/>
  <cols>
    <col min="1" max="2" width="9" style="2"/>
    <col min="3" max="3" width="53" style="2" customWidth="1"/>
    <col min="4" max="4" width="39.54296875" style="2" customWidth="1"/>
    <col min="5" max="5" width="37.08984375" style="2" customWidth="1"/>
    <col min="6" max="6" width="20.453125" style="2" customWidth="1"/>
    <col min="7" max="7" width="9" style="2"/>
    <col min="8" max="8" width="11.453125" style="2" bestFit="1" customWidth="1"/>
    <col min="9" max="10" width="9" style="2"/>
    <col min="11" max="11" width="11.453125" style="2" bestFit="1" customWidth="1"/>
    <col min="12" max="16384" width="9" style="2"/>
  </cols>
  <sheetData>
    <row r="1" spans="2:20" ht="15.5">
      <c r="C1" s="150"/>
    </row>
    <row r="2" spans="2:20" ht="18.5">
      <c r="B2" s="151" t="s">
        <v>19</v>
      </c>
    </row>
    <row r="3" spans="2:20" ht="15" customHeight="1">
      <c r="B3" s="152" t="s">
        <v>398</v>
      </c>
      <c r="C3" s="152"/>
      <c r="D3" s="152"/>
      <c r="E3" s="152"/>
      <c r="F3" s="152"/>
      <c r="G3" s="153"/>
      <c r="H3" s="153"/>
      <c r="I3" s="153"/>
      <c r="J3" s="153"/>
      <c r="K3" s="153"/>
      <c r="L3" s="153"/>
      <c r="M3" s="153"/>
      <c r="N3" s="153"/>
      <c r="O3" s="153"/>
      <c r="P3" s="153"/>
      <c r="Q3" s="153"/>
      <c r="R3" s="153"/>
      <c r="S3" s="153"/>
      <c r="T3" s="153"/>
    </row>
    <row r="4" spans="2:20">
      <c r="B4" s="152"/>
      <c r="C4" s="152"/>
      <c r="D4" s="152"/>
      <c r="E4" s="152"/>
      <c r="F4" s="152"/>
      <c r="G4" s="153"/>
      <c r="H4" s="153"/>
      <c r="I4" s="153"/>
      <c r="J4" s="153"/>
      <c r="K4" s="153"/>
      <c r="L4" s="153"/>
      <c r="M4" s="153"/>
      <c r="N4" s="153"/>
      <c r="O4" s="153"/>
      <c r="P4" s="153"/>
      <c r="Q4" s="153"/>
      <c r="R4" s="153"/>
      <c r="S4" s="153"/>
      <c r="T4" s="153"/>
    </row>
    <row r="5" spans="2:20">
      <c r="B5" s="152"/>
      <c r="C5" s="152"/>
      <c r="D5" s="152"/>
      <c r="E5" s="152"/>
      <c r="F5" s="152"/>
      <c r="G5" s="153"/>
      <c r="H5" s="153"/>
      <c r="I5" s="153"/>
      <c r="J5" s="153"/>
      <c r="K5" s="153"/>
      <c r="L5" s="153"/>
      <c r="M5" s="153"/>
      <c r="N5" s="153"/>
      <c r="O5" s="153"/>
      <c r="P5" s="153"/>
      <c r="Q5" s="153"/>
      <c r="R5" s="153"/>
      <c r="S5" s="153"/>
      <c r="T5" s="153"/>
    </row>
    <row r="6" spans="2:20">
      <c r="D6" s="69" t="s">
        <v>131</v>
      </c>
      <c r="E6" s="69" t="s">
        <v>132</v>
      </c>
      <c r="F6" s="69" t="s">
        <v>133</v>
      </c>
    </row>
    <row r="7" spans="2:20" ht="29">
      <c r="C7" s="154"/>
      <c r="D7" s="155" t="s">
        <v>399</v>
      </c>
      <c r="E7" s="155" t="s">
        <v>400</v>
      </c>
      <c r="F7" s="155" t="s">
        <v>401</v>
      </c>
      <c r="K7" s="136"/>
    </row>
    <row r="8" spans="2:20">
      <c r="C8" s="154"/>
      <c r="D8" s="155" t="s">
        <v>402</v>
      </c>
      <c r="E8" s="155" t="s">
        <v>402</v>
      </c>
      <c r="F8" s="155"/>
    </row>
    <row r="9" spans="2:20" ht="30" customHeight="1">
      <c r="B9" s="156" t="s">
        <v>403</v>
      </c>
      <c r="C9" s="157"/>
      <c r="D9" s="157"/>
      <c r="E9" s="157"/>
      <c r="F9" s="158"/>
      <c r="I9" s="136"/>
      <c r="K9" s="90"/>
    </row>
    <row r="10" spans="2:20">
      <c r="B10" s="159">
        <v>1</v>
      </c>
      <c r="C10" s="70" t="s">
        <v>404</v>
      </c>
      <c r="D10" s="160">
        <v>3224974</v>
      </c>
      <c r="E10" s="160">
        <v>3224974</v>
      </c>
      <c r="F10" s="69"/>
      <c r="K10" s="90"/>
    </row>
    <row r="11" spans="2:20">
      <c r="B11" s="159">
        <v>2</v>
      </c>
      <c r="C11" s="48" t="s">
        <v>405</v>
      </c>
      <c r="D11" s="161">
        <v>141770</v>
      </c>
      <c r="E11" s="161">
        <v>141770</v>
      </c>
      <c r="F11" s="69"/>
      <c r="K11" s="90"/>
    </row>
    <row r="12" spans="2:20">
      <c r="B12" s="159">
        <v>3</v>
      </c>
      <c r="C12" s="48" t="s">
        <v>406</v>
      </c>
      <c r="D12" s="162">
        <v>1600</v>
      </c>
      <c r="E12" s="162">
        <v>1600</v>
      </c>
      <c r="F12" s="69"/>
      <c r="H12" s="90"/>
      <c r="K12" s="90"/>
    </row>
    <row r="13" spans="2:20">
      <c r="B13" s="159">
        <v>4</v>
      </c>
      <c r="C13" s="70" t="s">
        <v>407</v>
      </c>
      <c r="D13" s="162">
        <v>7671</v>
      </c>
      <c r="E13" s="162">
        <v>7671</v>
      </c>
      <c r="F13" s="69"/>
      <c r="H13" s="90"/>
      <c r="K13" s="90"/>
    </row>
    <row r="14" spans="2:20">
      <c r="B14" s="159">
        <v>5</v>
      </c>
      <c r="C14" s="70" t="s">
        <v>408</v>
      </c>
      <c r="D14" s="162">
        <v>21835</v>
      </c>
      <c r="E14" s="162">
        <v>21835</v>
      </c>
      <c r="F14" s="69"/>
      <c r="H14" s="90"/>
      <c r="K14" s="90"/>
    </row>
    <row r="15" spans="2:20">
      <c r="B15" s="159">
        <v>6</v>
      </c>
      <c r="C15" s="70" t="s">
        <v>409</v>
      </c>
      <c r="D15" s="162">
        <v>238098</v>
      </c>
      <c r="E15" s="162">
        <v>238098</v>
      </c>
      <c r="F15" s="69"/>
      <c r="H15" s="90"/>
      <c r="K15" s="90"/>
    </row>
    <row r="16" spans="2:20">
      <c r="B16" s="159">
        <v>7</v>
      </c>
      <c r="C16" s="70" t="s">
        <v>410</v>
      </c>
      <c r="D16" s="162">
        <v>4126235</v>
      </c>
      <c r="E16" s="162">
        <v>4126235</v>
      </c>
      <c r="F16" s="69"/>
      <c r="H16" s="90"/>
      <c r="K16" s="90"/>
    </row>
    <row r="17" spans="2:11">
      <c r="B17" s="159">
        <v>8</v>
      </c>
      <c r="C17" s="70" t="s">
        <v>411</v>
      </c>
      <c r="D17" s="162">
        <v>10598</v>
      </c>
      <c r="E17" s="162">
        <v>10598</v>
      </c>
      <c r="F17" s="69"/>
      <c r="H17" s="90"/>
      <c r="K17" s="90"/>
    </row>
    <row r="18" spans="2:11">
      <c r="B18" s="159">
        <v>9</v>
      </c>
      <c r="C18" s="70" t="s">
        <v>412</v>
      </c>
      <c r="D18" s="163">
        <v>280</v>
      </c>
      <c r="E18" s="163">
        <v>280</v>
      </c>
      <c r="F18" s="69"/>
      <c r="H18" s="90"/>
      <c r="K18" s="90"/>
    </row>
    <row r="19" spans="2:11">
      <c r="B19" s="159">
        <v>10</v>
      </c>
      <c r="C19" s="70" t="s">
        <v>413</v>
      </c>
      <c r="D19" s="162">
        <v>6162</v>
      </c>
      <c r="E19" s="162">
        <v>6162</v>
      </c>
      <c r="F19" s="69"/>
      <c r="H19" s="90"/>
      <c r="K19" s="90"/>
    </row>
    <row r="20" spans="2:11">
      <c r="B20" s="159">
        <v>11</v>
      </c>
      <c r="C20" s="70" t="s">
        <v>414</v>
      </c>
      <c r="D20" s="162">
        <v>1000</v>
      </c>
      <c r="E20" s="162">
        <v>1000</v>
      </c>
      <c r="F20" s="69"/>
      <c r="H20" s="90"/>
      <c r="K20" s="90"/>
    </row>
    <row r="21" spans="2:11">
      <c r="B21" s="159">
        <v>12</v>
      </c>
      <c r="C21" s="70" t="s">
        <v>415</v>
      </c>
      <c r="D21" s="162">
        <v>17969</v>
      </c>
      <c r="E21" s="162">
        <v>17969</v>
      </c>
      <c r="F21" s="69"/>
      <c r="H21" s="90"/>
      <c r="K21" s="90"/>
    </row>
    <row r="22" spans="2:11">
      <c r="B22" s="159">
        <v>13</v>
      </c>
      <c r="C22" s="70" t="s">
        <v>416</v>
      </c>
      <c r="D22" s="160">
        <v>0</v>
      </c>
      <c r="E22" s="160">
        <v>0</v>
      </c>
      <c r="F22" s="69"/>
      <c r="H22" s="90"/>
      <c r="K22" s="90"/>
    </row>
    <row r="23" spans="2:11">
      <c r="B23" s="159">
        <v>14</v>
      </c>
      <c r="C23" s="70" t="s">
        <v>417</v>
      </c>
      <c r="D23" s="160">
        <v>13008</v>
      </c>
      <c r="E23" s="160">
        <v>13008</v>
      </c>
      <c r="F23" s="69"/>
      <c r="H23" s="90"/>
    </row>
    <row r="24" spans="2:11">
      <c r="B24" s="159">
        <v>15</v>
      </c>
      <c r="C24" s="70" t="s">
        <v>418</v>
      </c>
      <c r="D24" s="160">
        <v>9148</v>
      </c>
      <c r="E24" s="160">
        <v>9148</v>
      </c>
      <c r="F24" s="69"/>
      <c r="H24" s="90"/>
    </row>
    <row r="25" spans="2:11">
      <c r="B25" s="159">
        <v>16</v>
      </c>
      <c r="C25" s="164" t="s">
        <v>419</v>
      </c>
      <c r="D25" s="165">
        <f>SUM(D10:D24)</f>
        <v>7820348</v>
      </c>
      <c r="E25" s="165">
        <f>SUM(E10:E24)</f>
        <v>7820348</v>
      </c>
      <c r="F25" s="69"/>
    </row>
    <row r="26" spans="2:11" ht="30" customHeight="1">
      <c r="B26" s="156" t="s">
        <v>420</v>
      </c>
      <c r="C26" s="157"/>
      <c r="D26" s="157"/>
      <c r="E26" s="157"/>
      <c r="F26" s="158"/>
      <c r="K26" s="166"/>
    </row>
    <row r="27" spans="2:11">
      <c r="B27" s="159">
        <v>1</v>
      </c>
      <c r="C27" s="70" t="s">
        <v>421</v>
      </c>
      <c r="D27" s="160">
        <v>0</v>
      </c>
      <c r="E27" s="160">
        <v>0</v>
      </c>
      <c r="F27" s="69"/>
      <c r="H27" s="167"/>
      <c r="K27" s="166"/>
    </row>
    <row r="28" spans="2:11">
      <c r="B28" s="159">
        <v>2</v>
      </c>
      <c r="C28" s="70" t="s">
        <v>422</v>
      </c>
      <c r="D28" s="162">
        <v>6286360</v>
      </c>
      <c r="E28" s="162">
        <v>6286360</v>
      </c>
      <c r="F28" s="69"/>
      <c r="H28" s="167"/>
      <c r="K28" s="166"/>
    </row>
    <row r="29" spans="2:11">
      <c r="B29" s="159">
        <v>3</v>
      </c>
      <c r="C29" s="70" t="s">
        <v>423</v>
      </c>
      <c r="D29" s="162">
        <v>679551</v>
      </c>
      <c r="E29" s="162">
        <v>679551</v>
      </c>
      <c r="F29" s="69"/>
      <c r="H29" s="167"/>
      <c r="K29" s="136"/>
    </row>
    <row r="30" spans="2:11">
      <c r="B30" s="159">
        <v>4</v>
      </c>
      <c r="C30" s="70" t="s">
        <v>424</v>
      </c>
      <c r="D30" s="162">
        <v>1172</v>
      </c>
      <c r="E30" s="162">
        <v>1172</v>
      </c>
      <c r="F30" s="69"/>
      <c r="H30" s="167"/>
      <c r="K30" s="166"/>
    </row>
    <row r="31" spans="2:11">
      <c r="B31" s="159">
        <v>5</v>
      </c>
      <c r="C31" s="70" t="s">
        <v>425</v>
      </c>
      <c r="D31" s="162">
        <v>107433</v>
      </c>
      <c r="E31" s="162">
        <v>107433</v>
      </c>
      <c r="F31" s="69"/>
      <c r="H31" s="167"/>
      <c r="K31" s="166"/>
    </row>
    <row r="32" spans="2:11">
      <c r="B32" s="159">
        <v>6</v>
      </c>
      <c r="C32" s="70" t="s">
        <v>426</v>
      </c>
      <c r="D32" s="162">
        <v>106079</v>
      </c>
      <c r="E32" s="162">
        <v>106079</v>
      </c>
      <c r="F32" s="69"/>
      <c r="H32" s="167"/>
    </row>
    <row r="33" spans="2:11">
      <c r="B33" s="159">
        <v>7</v>
      </c>
      <c r="C33" s="164" t="s">
        <v>427</v>
      </c>
      <c r="D33" s="165">
        <f>SUM(D27:D32)</f>
        <v>7180595</v>
      </c>
      <c r="E33" s="165">
        <f>SUM(E27:E32)</f>
        <v>7180595</v>
      </c>
      <c r="F33" s="69"/>
      <c r="H33" s="168"/>
      <c r="K33" s="166"/>
    </row>
    <row r="34" spans="2:11" ht="15" customHeight="1">
      <c r="B34" s="169" t="s">
        <v>428</v>
      </c>
      <c r="C34" s="170"/>
      <c r="D34" s="171"/>
      <c r="E34" s="171"/>
      <c r="F34" s="172"/>
      <c r="K34" s="166"/>
    </row>
    <row r="35" spans="2:11">
      <c r="B35" s="159">
        <v>1</v>
      </c>
      <c r="C35" s="70" t="s">
        <v>429</v>
      </c>
      <c r="D35" s="162">
        <v>32419</v>
      </c>
      <c r="E35" s="162">
        <v>32419</v>
      </c>
      <c r="F35" s="69"/>
      <c r="H35" s="167"/>
      <c r="K35" s="166"/>
    </row>
    <row r="36" spans="2:11">
      <c r="B36" s="159">
        <v>2</v>
      </c>
      <c r="C36" s="173" t="s">
        <v>430</v>
      </c>
      <c r="D36" s="162">
        <v>146958</v>
      </c>
      <c r="E36" s="162">
        <v>146958</v>
      </c>
      <c r="F36" s="69"/>
      <c r="H36" s="167"/>
      <c r="K36" s="166"/>
    </row>
    <row r="37" spans="2:11">
      <c r="B37" s="159">
        <v>3</v>
      </c>
      <c r="C37" s="173" t="s">
        <v>431</v>
      </c>
      <c r="D37" s="162">
        <v>4713</v>
      </c>
      <c r="E37" s="162">
        <v>4713</v>
      </c>
      <c r="F37" s="69"/>
      <c r="H37" s="167"/>
      <c r="K37" s="166"/>
    </row>
    <row r="38" spans="2:11">
      <c r="B38" s="159">
        <v>4</v>
      </c>
      <c r="C38" s="70" t="s">
        <v>432</v>
      </c>
      <c r="D38" s="162">
        <v>13683</v>
      </c>
      <c r="E38" s="162">
        <v>13683</v>
      </c>
      <c r="F38" s="69"/>
      <c r="H38" s="167"/>
      <c r="K38" s="166"/>
    </row>
    <row r="39" spans="2:11">
      <c r="B39" s="159">
        <v>5</v>
      </c>
      <c r="C39" s="70" t="s">
        <v>433</v>
      </c>
      <c r="D39" s="162">
        <v>433974</v>
      </c>
      <c r="E39" s="162">
        <v>433974</v>
      </c>
      <c r="F39" s="69"/>
      <c r="H39" s="167"/>
    </row>
    <row r="40" spans="2:11">
      <c r="B40" s="159">
        <v>6</v>
      </c>
      <c r="C40" s="70" t="s">
        <v>434</v>
      </c>
      <c r="D40" s="162">
        <v>8006</v>
      </c>
      <c r="E40" s="162">
        <v>8006</v>
      </c>
      <c r="F40" s="69"/>
      <c r="H40" s="167"/>
    </row>
    <row r="41" spans="2:11">
      <c r="B41" s="159">
        <v>7</v>
      </c>
      <c r="C41" s="164" t="s">
        <v>435</v>
      </c>
      <c r="D41" s="165">
        <f>SUM(D35:D40)</f>
        <v>639753</v>
      </c>
      <c r="E41" s="165">
        <f>SUM(E35:E40)</f>
        <v>639753</v>
      </c>
      <c r="F41" s="69"/>
    </row>
    <row r="47" spans="2:11">
      <c r="C47" s="174"/>
      <c r="D47" s="174"/>
      <c r="E47" s="175"/>
      <c r="F47" s="175"/>
    </row>
    <row r="48" spans="2:11">
      <c r="C48" s="174"/>
      <c r="D48" s="174"/>
      <c r="E48" s="175"/>
      <c r="F48" s="175"/>
    </row>
    <row r="49" spans="3:6">
      <c r="C49" s="174"/>
      <c r="D49" s="174"/>
      <c r="E49" s="175"/>
      <c r="F49" s="175"/>
    </row>
    <row r="50" spans="3:6">
      <c r="C50" s="174"/>
      <c r="D50" s="174"/>
      <c r="E50" s="174"/>
      <c r="F50" s="175"/>
    </row>
    <row r="51" spans="3:6">
      <c r="C51" s="174"/>
      <c r="D51" s="174"/>
      <c r="E51" s="175"/>
      <c r="F51" s="175"/>
    </row>
    <row r="52" spans="3:6">
      <c r="C52" s="174"/>
      <c r="D52" s="174"/>
      <c r="E52" s="175"/>
      <c r="F52" s="175"/>
    </row>
    <row r="53" spans="3:6">
      <c r="C53" s="174"/>
      <c r="D53" s="174"/>
      <c r="E53" s="175"/>
      <c r="F53" s="175"/>
    </row>
    <row r="54" spans="3:6">
      <c r="C54" s="174"/>
      <c r="D54" s="174"/>
      <c r="E54" s="175"/>
      <c r="F54" s="175"/>
    </row>
    <row r="55" spans="3:6">
      <c r="C55" s="174"/>
      <c r="D55" s="174"/>
      <c r="E55" s="174"/>
      <c r="F55" s="174"/>
    </row>
    <row r="56" spans="3:6">
      <c r="C56" s="174"/>
      <c r="D56" s="174"/>
      <c r="E56" s="175"/>
      <c r="F56" s="175"/>
    </row>
    <row r="57" spans="3:6">
      <c r="C57" s="174"/>
      <c r="D57" s="174"/>
      <c r="E57" s="175"/>
      <c r="F57" s="175"/>
    </row>
    <row r="58" spans="3:6">
      <c r="C58" s="174"/>
      <c r="D58" s="174"/>
      <c r="E58" s="175"/>
      <c r="F58" s="175"/>
    </row>
    <row r="59" spans="3:6">
      <c r="C59" s="174"/>
      <c r="D59" s="174"/>
      <c r="E59" s="175"/>
      <c r="F59" s="175"/>
    </row>
    <row r="60" spans="3:6">
      <c r="C60" s="174"/>
      <c r="D60" s="174"/>
      <c r="E60" s="175"/>
      <c r="F60" s="175"/>
    </row>
  </sheetData>
  <mergeCells count="3">
    <mergeCell ref="B3:F5"/>
    <mergeCell ref="B9:F9"/>
    <mergeCell ref="B26:F26"/>
  </mergeCells>
  <pageMargins left="0.7" right="0.7" top="0.75" bottom="0.75" header="0.3" footer="0.3"/>
  <pageSetup paperSize="9" scale="60" orientation="landscape" r:id="rId1"/>
  <headerFooter>
    <oddHeader>&amp;CEN
Annex VII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406A9-93C2-4BA0-94EE-43CE4302B407}">
  <sheetPr codeName="Sheet11">
    <pageSetUpPr fitToPage="1"/>
  </sheetPr>
  <dimension ref="B2:D58"/>
  <sheetViews>
    <sheetView zoomScale="85" zoomScaleNormal="85" workbookViewId="0">
      <selection activeCell="P6" sqref="P6"/>
    </sheetView>
  </sheetViews>
  <sheetFormatPr defaultColWidth="9" defaultRowHeight="14.5"/>
  <cols>
    <col min="1" max="2" width="9" style="2"/>
    <col min="3" max="3" width="117.453125" style="2" customWidth="1"/>
    <col min="4" max="4" width="43.90625" style="2" customWidth="1"/>
    <col min="5" max="16384" width="9" style="2"/>
  </cols>
  <sheetData>
    <row r="2" spans="2:4" ht="18.5">
      <c r="B2" s="176" t="s">
        <v>20</v>
      </c>
    </row>
    <row r="4" spans="2:4">
      <c r="D4" s="177" t="s">
        <v>131</v>
      </c>
    </row>
    <row r="5" spans="2:4" ht="27" customHeight="1">
      <c r="C5" s="178"/>
      <c r="D5" s="44" t="s">
        <v>436</v>
      </c>
    </row>
    <row r="6" spans="2:4">
      <c r="B6" s="69">
        <v>1</v>
      </c>
      <c r="C6" s="179" t="s">
        <v>437</v>
      </c>
      <c r="D6" s="179" t="s">
        <v>438</v>
      </c>
    </row>
    <row r="7" spans="2:4">
      <c r="B7" s="69">
        <v>2</v>
      </c>
      <c r="C7" s="179" t="s">
        <v>439</v>
      </c>
      <c r="D7" s="179" t="s">
        <v>440</v>
      </c>
    </row>
    <row r="8" spans="2:4">
      <c r="B8" s="69" t="s">
        <v>441</v>
      </c>
      <c r="C8" s="179" t="s">
        <v>442</v>
      </c>
      <c r="D8" s="179" t="s">
        <v>3</v>
      </c>
    </row>
    <row r="9" spans="2:4">
      <c r="B9" s="69">
        <v>3</v>
      </c>
      <c r="C9" s="179" t="s">
        <v>443</v>
      </c>
      <c r="D9" s="179" t="s">
        <v>444</v>
      </c>
    </row>
    <row r="10" spans="2:4">
      <c r="B10" s="69" t="s">
        <v>445</v>
      </c>
      <c r="C10" s="179" t="s">
        <v>446</v>
      </c>
      <c r="D10" s="179" t="s">
        <v>447</v>
      </c>
    </row>
    <row r="11" spans="2:4">
      <c r="B11" s="69"/>
      <c r="C11" s="180" t="s">
        <v>448</v>
      </c>
      <c r="D11" s="179"/>
    </row>
    <row r="12" spans="2:4">
      <c r="B12" s="69">
        <v>4</v>
      </c>
      <c r="C12" s="179" t="s">
        <v>449</v>
      </c>
      <c r="D12" s="179" t="s">
        <v>450</v>
      </c>
    </row>
    <row r="13" spans="2:4">
      <c r="B13" s="69">
        <v>5</v>
      </c>
      <c r="C13" s="179" t="s">
        <v>451</v>
      </c>
      <c r="D13" s="179" t="s">
        <v>450</v>
      </c>
    </row>
    <row r="14" spans="2:4">
      <c r="B14" s="69">
        <v>6</v>
      </c>
      <c r="C14" s="179" t="s">
        <v>452</v>
      </c>
      <c r="D14" s="179" t="s">
        <v>453</v>
      </c>
    </row>
    <row r="15" spans="2:4">
      <c r="B15" s="69">
        <v>7</v>
      </c>
      <c r="C15" s="179" t="s">
        <v>454</v>
      </c>
      <c r="D15" s="179" t="s">
        <v>455</v>
      </c>
    </row>
    <row r="16" spans="2:4">
      <c r="B16" s="69">
        <v>8</v>
      </c>
      <c r="C16" s="179" t="s">
        <v>456</v>
      </c>
      <c r="D16" s="179" t="s">
        <v>457</v>
      </c>
    </row>
    <row r="17" spans="2:4">
      <c r="B17" s="69">
        <v>9</v>
      </c>
      <c r="C17" s="179" t="s">
        <v>458</v>
      </c>
      <c r="D17" s="179" t="s">
        <v>457</v>
      </c>
    </row>
    <row r="18" spans="2:4">
      <c r="B18" s="69" t="s">
        <v>459</v>
      </c>
      <c r="C18" s="179" t="s">
        <v>460</v>
      </c>
      <c r="D18" s="179" t="s">
        <v>461</v>
      </c>
    </row>
    <row r="19" spans="2:4">
      <c r="B19" s="69" t="s">
        <v>462</v>
      </c>
      <c r="C19" s="179" t="s">
        <v>463</v>
      </c>
      <c r="D19" s="179" t="s">
        <v>3</v>
      </c>
    </row>
    <row r="20" spans="2:4">
      <c r="B20" s="69">
        <v>10</v>
      </c>
      <c r="C20" s="179" t="s">
        <v>464</v>
      </c>
      <c r="D20" s="179" t="s">
        <v>465</v>
      </c>
    </row>
    <row r="21" spans="2:4">
      <c r="B21" s="69">
        <v>11</v>
      </c>
      <c r="C21" s="179" t="s">
        <v>466</v>
      </c>
      <c r="D21" s="179" t="s">
        <v>3</v>
      </c>
    </row>
    <row r="22" spans="2:4">
      <c r="B22" s="69">
        <v>12</v>
      </c>
      <c r="C22" s="179" t="s">
        <v>467</v>
      </c>
      <c r="D22" s="179" t="s">
        <v>3</v>
      </c>
    </row>
    <row r="23" spans="2:4">
      <c r="B23" s="69">
        <v>13</v>
      </c>
      <c r="C23" s="179" t="s">
        <v>468</v>
      </c>
      <c r="D23" s="179" t="s">
        <v>3</v>
      </c>
    </row>
    <row r="24" spans="2:4">
      <c r="B24" s="69">
        <v>14</v>
      </c>
      <c r="C24" s="179" t="s">
        <v>469</v>
      </c>
      <c r="D24" s="179" t="s">
        <v>447</v>
      </c>
    </row>
    <row r="25" spans="2:4">
      <c r="B25" s="181">
        <v>15</v>
      </c>
      <c r="C25" s="182" t="s">
        <v>470</v>
      </c>
      <c r="D25" s="182" t="s">
        <v>3</v>
      </c>
    </row>
    <row r="26" spans="2:4">
      <c r="B26" s="181"/>
      <c r="C26" s="182"/>
      <c r="D26" s="182"/>
    </row>
    <row r="27" spans="2:4">
      <c r="B27" s="69">
        <v>16</v>
      </c>
      <c r="C27" s="179" t="s">
        <v>471</v>
      </c>
      <c r="D27" s="179" t="s">
        <v>3</v>
      </c>
    </row>
    <row r="28" spans="2:4">
      <c r="B28" s="183"/>
      <c r="C28" s="180" t="s">
        <v>472</v>
      </c>
      <c r="D28" s="184"/>
    </row>
    <row r="29" spans="2:4">
      <c r="B29" s="181">
        <v>17</v>
      </c>
      <c r="C29" s="182" t="s">
        <v>473</v>
      </c>
      <c r="D29" s="182" t="s">
        <v>474</v>
      </c>
    </row>
    <row r="30" spans="2:4">
      <c r="B30" s="181"/>
      <c r="C30" s="182"/>
      <c r="D30" s="182"/>
    </row>
    <row r="31" spans="2:4">
      <c r="B31" s="69">
        <v>18</v>
      </c>
      <c r="C31" s="179" t="s">
        <v>475</v>
      </c>
      <c r="D31" s="179" t="s">
        <v>3</v>
      </c>
    </row>
    <row r="32" spans="2:4">
      <c r="B32" s="69">
        <v>19</v>
      </c>
      <c r="C32" s="179" t="s">
        <v>476</v>
      </c>
      <c r="D32" s="179" t="s">
        <v>477</v>
      </c>
    </row>
    <row r="33" spans="2:4">
      <c r="B33" s="69" t="s">
        <v>285</v>
      </c>
      <c r="C33" s="179" t="s">
        <v>478</v>
      </c>
      <c r="D33" s="179" t="s">
        <v>479</v>
      </c>
    </row>
    <row r="34" spans="2:4">
      <c r="B34" s="69" t="s">
        <v>287</v>
      </c>
      <c r="C34" s="179" t="s">
        <v>480</v>
      </c>
      <c r="D34" s="179" t="s">
        <v>479</v>
      </c>
    </row>
    <row r="35" spans="2:4">
      <c r="B35" s="69">
        <v>21</v>
      </c>
      <c r="C35" s="179" t="s">
        <v>481</v>
      </c>
      <c r="D35" s="179" t="s">
        <v>3</v>
      </c>
    </row>
    <row r="36" spans="2:4">
      <c r="B36" s="69">
        <v>22</v>
      </c>
      <c r="C36" s="179" t="s">
        <v>482</v>
      </c>
      <c r="D36" s="179" t="s">
        <v>483</v>
      </c>
    </row>
    <row r="37" spans="2:4">
      <c r="B37" s="69">
        <v>23</v>
      </c>
      <c r="C37" s="179" t="s">
        <v>484</v>
      </c>
      <c r="D37" s="179" t="s">
        <v>3</v>
      </c>
    </row>
    <row r="38" spans="2:4">
      <c r="B38" s="69">
        <v>24</v>
      </c>
      <c r="C38" s="179" t="s">
        <v>485</v>
      </c>
      <c r="D38" s="179" t="s">
        <v>3</v>
      </c>
    </row>
    <row r="39" spans="2:4">
      <c r="B39" s="69">
        <v>25</v>
      </c>
      <c r="C39" s="179" t="s">
        <v>486</v>
      </c>
      <c r="D39" s="179" t="s">
        <v>3</v>
      </c>
    </row>
    <row r="40" spans="2:4">
      <c r="B40" s="69">
        <v>26</v>
      </c>
      <c r="C40" s="179" t="s">
        <v>487</v>
      </c>
      <c r="D40" s="179" t="s">
        <v>3</v>
      </c>
    </row>
    <row r="41" spans="2:4">
      <c r="B41" s="69">
        <v>27</v>
      </c>
      <c r="C41" s="179" t="s">
        <v>488</v>
      </c>
      <c r="D41" s="179" t="s">
        <v>3</v>
      </c>
    </row>
    <row r="42" spans="2:4">
      <c r="B42" s="69">
        <v>28</v>
      </c>
      <c r="C42" s="179" t="s">
        <v>489</v>
      </c>
      <c r="D42" s="179" t="s">
        <v>3</v>
      </c>
    </row>
    <row r="43" spans="2:4">
      <c r="B43" s="69">
        <v>29</v>
      </c>
      <c r="C43" s="179" t="s">
        <v>490</v>
      </c>
      <c r="D43" s="179" t="s">
        <v>3</v>
      </c>
    </row>
    <row r="44" spans="2:4">
      <c r="B44" s="69">
        <v>30</v>
      </c>
      <c r="C44" s="179" t="s">
        <v>491</v>
      </c>
      <c r="D44" s="179" t="s">
        <v>447</v>
      </c>
    </row>
    <row r="45" spans="2:4">
      <c r="B45" s="69">
        <v>31</v>
      </c>
      <c r="C45" s="179" t="s">
        <v>492</v>
      </c>
      <c r="D45" s="179" t="s">
        <v>3</v>
      </c>
    </row>
    <row r="46" spans="2:4">
      <c r="B46" s="69">
        <v>32</v>
      </c>
      <c r="C46" s="179" t="s">
        <v>493</v>
      </c>
      <c r="D46" s="179" t="s">
        <v>3</v>
      </c>
    </row>
    <row r="47" spans="2:4">
      <c r="B47" s="69">
        <v>33</v>
      </c>
      <c r="C47" s="179" t="s">
        <v>494</v>
      </c>
      <c r="D47" s="179" t="s">
        <v>3</v>
      </c>
    </row>
    <row r="48" spans="2:4">
      <c r="B48" s="69">
        <v>34</v>
      </c>
      <c r="C48" s="179" t="s">
        <v>495</v>
      </c>
      <c r="D48" s="179" t="s">
        <v>3</v>
      </c>
    </row>
    <row r="49" spans="2:4">
      <c r="B49" s="44" t="s">
        <v>496</v>
      </c>
      <c r="C49" s="185" t="s">
        <v>497</v>
      </c>
      <c r="D49" s="179"/>
    </row>
    <row r="50" spans="2:4">
      <c r="B50" s="44" t="s">
        <v>498</v>
      </c>
      <c r="C50" s="185" t="s">
        <v>499</v>
      </c>
      <c r="D50" s="179">
        <v>1</v>
      </c>
    </row>
    <row r="51" spans="2:4">
      <c r="B51" s="69">
        <v>35</v>
      </c>
      <c r="C51" s="179" t="s">
        <v>500</v>
      </c>
      <c r="D51" s="179" t="s">
        <v>501</v>
      </c>
    </row>
    <row r="52" spans="2:4">
      <c r="B52" s="69">
        <v>36</v>
      </c>
      <c r="C52" s="179" t="s">
        <v>502</v>
      </c>
      <c r="D52" s="179" t="s">
        <v>447</v>
      </c>
    </row>
    <row r="53" spans="2:4">
      <c r="B53" s="69">
        <v>37</v>
      </c>
      <c r="C53" s="179" t="s">
        <v>503</v>
      </c>
      <c r="D53" s="179" t="s">
        <v>3</v>
      </c>
    </row>
    <row r="54" spans="2:4">
      <c r="B54" s="44" t="s">
        <v>504</v>
      </c>
      <c r="C54" s="185" t="s">
        <v>505</v>
      </c>
      <c r="D54" s="179" t="s">
        <v>3</v>
      </c>
    </row>
    <row r="55" spans="2:4">
      <c r="B55" s="186" t="s">
        <v>506</v>
      </c>
      <c r="C55" s="186"/>
      <c r="D55" s="186"/>
    </row>
    <row r="56" spans="2:4">
      <c r="B56" s="186"/>
      <c r="C56" s="186"/>
      <c r="D56" s="186"/>
    </row>
    <row r="57" spans="2:4">
      <c r="B57" s="148"/>
    </row>
    <row r="58" spans="2:4">
      <c r="B58" s="148"/>
    </row>
  </sheetData>
  <mergeCells count="7">
    <mergeCell ref="B55:D56"/>
    <mergeCell ref="B25:B26"/>
    <mergeCell ref="C25:C26"/>
    <mergeCell ref="D25:D26"/>
    <mergeCell ref="B29:B30"/>
    <mergeCell ref="C29:C30"/>
    <mergeCell ref="D29:D30"/>
  </mergeCells>
  <pageMargins left="0.7" right="0.7" top="0.75" bottom="0.75" header="0.3" footer="0.3"/>
  <pageSetup paperSize="9" scale="59" orientation="landscape" r:id="rId1"/>
  <headerFooter>
    <oddHeader>&amp;CEN
Annex VII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23C6E-FAE6-4F45-A70F-9C51BD1C537B}">
  <sheetPr codeName="Sheet26"/>
  <dimension ref="A3:P60"/>
  <sheetViews>
    <sheetView zoomScale="90" zoomScaleNormal="90" workbookViewId="0">
      <selection activeCell="P6" sqref="P6"/>
    </sheetView>
  </sheetViews>
  <sheetFormatPr defaultColWidth="9.08984375" defaultRowHeight="14.5"/>
  <cols>
    <col min="1" max="1" width="4.453125" style="2" customWidth="1"/>
    <col min="2" max="2" width="17.54296875" style="2" customWidth="1"/>
    <col min="3" max="3" width="18.54296875" style="2" customWidth="1"/>
    <col min="4" max="4" width="15.54296875" style="2" customWidth="1"/>
    <col min="5" max="5" width="22.54296875" style="2" customWidth="1"/>
    <col min="6" max="6" width="21" style="2" customWidth="1"/>
    <col min="7" max="7" width="14.453125" style="2" customWidth="1"/>
    <col min="8" max="8" width="13.1796875" style="2" customWidth="1"/>
    <col min="9" max="9" width="14" style="2" customWidth="1"/>
    <col min="10" max="10" width="25.90625" style="2" bestFit="1" customWidth="1"/>
    <col min="11" max="11" width="27.90625" style="2" customWidth="1"/>
    <col min="12" max="12" width="11.90625" style="2" customWidth="1"/>
    <col min="13" max="13" width="13.54296875" style="2" customWidth="1"/>
    <col min="14" max="14" width="11.453125" style="2" customWidth="1"/>
    <col min="15" max="15" width="14.54296875" style="2" customWidth="1"/>
    <col min="16" max="16" width="15" style="2" bestFit="1" customWidth="1"/>
    <col min="17" max="16384" width="9.08984375" style="2"/>
  </cols>
  <sheetData>
    <row r="3" spans="1:16">
      <c r="B3" s="187" t="s">
        <v>22</v>
      </c>
    </row>
    <row r="4" spans="1:16" ht="18.5">
      <c r="B4" s="176"/>
    </row>
    <row r="6" spans="1:16">
      <c r="A6" s="57"/>
      <c r="B6" s="57"/>
      <c r="C6" s="188" t="s">
        <v>131</v>
      </c>
      <c r="D6" s="188" t="s">
        <v>132</v>
      </c>
      <c r="E6" s="188" t="s">
        <v>133</v>
      </c>
      <c r="F6" s="188" t="s">
        <v>172</v>
      </c>
      <c r="G6" s="188" t="s">
        <v>173</v>
      </c>
      <c r="H6" s="188" t="s">
        <v>507</v>
      </c>
      <c r="I6" s="188" t="s">
        <v>393</v>
      </c>
      <c r="J6" s="188" t="s">
        <v>508</v>
      </c>
      <c r="K6" s="188" t="s">
        <v>509</v>
      </c>
      <c r="L6" s="188" t="s">
        <v>510</v>
      </c>
      <c r="M6" s="188" t="s">
        <v>511</v>
      </c>
      <c r="N6" s="188" t="s">
        <v>512</v>
      </c>
      <c r="O6" s="188" t="s">
        <v>513</v>
      </c>
    </row>
    <row r="7" spans="1:16" ht="15.75" customHeight="1">
      <c r="A7" s="57"/>
      <c r="B7" s="57"/>
      <c r="C7" s="189" t="s">
        <v>514</v>
      </c>
      <c r="D7" s="190"/>
      <c r="E7" s="189" t="s">
        <v>515</v>
      </c>
      <c r="F7" s="190"/>
      <c r="G7" s="191" t="s">
        <v>516</v>
      </c>
      <c r="H7" s="191" t="s">
        <v>517</v>
      </c>
      <c r="I7" s="189" t="s">
        <v>518</v>
      </c>
      <c r="J7" s="192"/>
      <c r="K7" s="192"/>
      <c r="L7" s="190"/>
      <c r="M7" s="191" t="s">
        <v>519</v>
      </c>
      <c r="N7" s="191" t="s">
        <v>520</v>
      </c>
      <c r="O7" s="191" t="s">
        <v>521</v>
      </c>
    </row>
    <row r="8" spans="1:16">
      <c r="A8" s="57"/>
      <c r="B8" s="57"/>
      <c r="C8" s="193"/>
      <c r="D8" s="194"/>
      <c r="E8" s="193"/>
      <c r="F8" s="194"/>
      <c r="G8" s="195"/>
      <c r="H8" s="195"/>
      <c r="I8" s="193"/>
      <c r="J8" s="196"/>
      <c r="K8" s="196"/>
      <c r="L8" s="197"/>
      <c r="M8" s="195"/>
      <c r="N8" s="195"/>
      <c r="O8" s="195"/>
    </row>
    <row r="9" spans="1:16" ht="36">
      <c r="A9" s="57"/>
      <c r="B9" s="57"/>
      <c r="C9" s="188" t="s">
        <v>522</v>
      </c>
      <c r="D9" s="188" t="s">
        <v>523</v>
      </c>
      <c r="E9" s="188" t="s">
        <v>524</v>
      </c>
      <c r="F9" s="188" t="s">
        <v>525</v>
      </c>
      <c r="G9" s="198"/>
      <c r="H9" s="198"/>
      <c r="I9" s="199" t="s">
        <v>526</v>
      </c>
      <c r="J9" s="199" t="s">
        <v>515</v>
      </c>
      <c r="K9" s="199" t="s">
        <v>527</v>
      </c>
      <c r="L9" s="200" t="s">
        <v>528</v>
      </c>
      <c r="M9" s="198"/>
      <c r="N9" s="198"/>
      <c r="O9" s="198"/>
    </row>
    <row r="10" spans="1:16">
      <c r="A10" s="201" t="s">
        <v>529</v>
      </c>
      <c r="B10" s="202" t="s">
        <v>530</v>
      </c>
      <c r="C10" s="203"/>
      <c r="D10" s="203"/>
      <c r="E10" s="203"/>
      <c r="F10" s="203"/>
      <c r="G10" s="203"/>
      <c r="H10" s="203"/>
      <c r="I10" s="203"/>
      <c r="J10" s="203"/>
      <c r="K10" s="203"/>
      <c r="L10" s="203"/>
      <c r="M10" s="203"/>
      <c r="N10" s="204"/>
      <c r="O10" s="204"/>
    </row>
    <row r="11" spans="1:16">
      <c r="A11" s="205"/>
      <c r="B11" s="206" t="s">
        <v>531</v>
      </c>
      <c r="C11" s="207">
        <v>11883.95</v>
      </c>
      <c r="D11" s="207"/>
      <c r="E11" s="207">
        <v>0</v>
      </c>
      <c r="F11" s="207"/>
      <c r="G11" s="207"/>
      <c r="H11" s="207">
        <f>C11+E11</f>
        <v>11883.95</v>
      </c>
      <c r="I11" s="207">
        <v>699.27</v>
      </c>
      <c r="J11" s="207">
        <v>0</v>
      </c>
      <c r="K11" s="207"/>
      <c r="L11" s="207">
        <f>I11+J11</f>
        <v>699.27</v>
      </c>
      <c r="M11" s="208">
        <v>8740.85</v>
      </c>
      <c r="N11" s="209">
        <v>3.0000000000000001E-6</v>
      </c>
      <c r="O11" s="209">
        <v>0</v>
      </c>
      <c r="P11" s="210"/>
    </row>
    <row r="12" spans="1:16">
      <c r="A12" s="205"/>
      <c r="B12" s="206" t="s">
        <v>532</v>
      </c>
      <c r="C12" s="207">
        <v>344225.74</v>
      </c>
      <c r="D12" s="207"/>
      <c r="E12" s="207">
        <v>0</v>
      </c>
      <c r="F12" s="207"/>
      <c r="G12" s="207"/>
      <c r="H12" s="207">
        <f t="shared" ref="H12:H59" si="0">C12+E12</f>
        <v>344225.74</v>
      </c>
      <c r="I12" s="207">
        <v>11298.87</v>
      </c>
      <c r="J12" s="207">
        <v>0</v>
      </c>
      <c r="K12" s="207"/>
      <c r="L12" s="207">
        <f t="shared" ref="L12:L59" si="1">I12+J12</f>
        <v>11298.87</v>
      </c>
      <c r="M12" s="208">
        <v>141235.93</v>
      </c>
      <c r="N12" s="209">
        <v>5.5000000000000002E-5</v>
      </c>
      <c r="O12" s="209">
        <v>0.01</v>
      </c>
      <c r="P12" s="210"/>
    </row>
    <row r="13" spans="1:16">
      <c r="A13" s="205"/>
      <c r="B13" s="206" t="s">
        <v>533</v>
      </c>
      <c r="C13" s="207">
        <v>26295.15</v>
      </c>
      <c r="D13" s="207"/>
      <c r="E13" s="207">
        <v>37.04</v>
      </c>
      <c r="F13" s="207"/>
      <c r="G13" s="207"/>
      <c r="H13" s="207">
        <f t="shared" si="0"/>
        <v>26332.190000000002</v>
      </c>
      <c r="I13" s="207">
        <v>928</v>
      </c>
      <c r="J13" s="207">
        <v>2.96</v>
      </c>
      <c r="K13" s="207"/>
      <c r="L13" s="207">
        <f t="shared" si="1"/>
        <v>930.96</v>
      </c>
      <c r="M13" s="211">
        <v>11599.95</v>
      </c>
      <c r="N13" s="209">
        <v>3.9999999999999998E-6</v>
      </c>
      <c r="O13" s="209">
        <v>0</v>
      </c>
      <c r="P13" s="210"/>
    </row>
    <row r="14" spans="1:16">
      <c r="A14" s="205"/>
      <c r="B14" s="206" t="s">
        <v>534</v>
      </c>
      <c r="C14" s="207">
        <v>772020.93</v>
      </c>
      <c r="D14" s="207"/>
      <c r="E14" s="207">
        <v>501580</v>
      </c>
      <c r="F14" s="207"/>
      <c r="G14" s="207"/>
      <c r="H14" s="207">
        <f t="shared" si="0"/>
        <v>1273600.9300000002</v>
      </c>
      <c r="I14" s="207">
        <v>22230.18</v>
      </c>
      <c r="J14" s="207">
        <v>40126.400000000001</v>
      </c>
      <c r="K14" s="207"/>
      <c r="L14" s="207">
        <f t="shared" si="1"/>
        <v>62356.58</v>
      </c>
      <c r="M14" s="208">
        <v>277877.21999999997</v>
      </c>
      <c r="N14" s="209">
        <v>3.0800000000000001E-4</v>
      </c>
      <c r="O14" s="209">
        <v>5.0000000000000001E-3</v>
      </c>
      <c r="P14" s="210"/>
    </row>
    <row r="15" spans="1:16">
      <c r="A15" s="205"/>
      <c r="B15" s="206" t="s">
        <v>535</v>
      </c>
      <c r="C15" s="207">
        <v>23455.23</v>
      </c>
      <c r="D15" s="207"/>
      <c r="E15" s="207">
        <v>35.49</v>
      </c>
      <c r="F15" s="207"/>
      <c r="G15" s="207"/>
      <c r="H15" s="207">
        <f t="shared" si="0"/>
        <v>23490.720000000001</v>
      </c>
      <c r="I15" s="207">
        <v>1876.42</v>
      </c>
      <c r="J15" s="207">
        <v>2.84</v>
      </c>
      <c r="K15" s="207"/>
      <c r="L15" s="207">
        <f t="shared" si="1"/>
        <v>1879.26</v>
      </c>
      <c r="M15" s="211">
        <v>23455.22</v>
      </c>
      <c r="N15" s="209">
        <v>9.0000000000000002E-6</v>
      </c>
      <c r="O15" s="209">
        <v>0</v>
      </c>
      <c r="P15" s="210"/>
    </row>
    <row r="16" spans="1:16">
      <c r="A16" s="205"/>
      <c r="B16" s="206" t="s">
        <v>536</v>
      </c>
      <c r="C16" s="207">
        <v>54566.48</v>
      </c>
      <c r="D16" s="207"/>
      <c r="E16" s="207">
        <v>10.01</v>
      </c>
      <c r="F16" s="207"/>
      <c r="G16" s="207"/>
      <c r="H16" s="207">
        <f t="shared" si="0"/>
        <v>54576.490000000005</v>
      </c>
      <c r="I16" s="207">
        <v>1370.72</v>
      </c>
      <c r="J16" s="207">
        <v>0.8</v>
      </c>
      <c r="K16" s="207"/>
      <c r="L16" s="207">
        <f t="shared" si="1"/>
        <v>1371.52</v>
      </c>
      <c r="M16" s="208">
        <v>17133.96</v>
      </c>
      <c r="N16" s="209">
        <v>6.0000000000000002E-6</v>
      </c>
      <c r="O16" s="209">
        <v>0</v>
      </c>
      <c r="P16" s="210"/>
    </row>
    <row r="17" spans="1:16">
      <c r="A17" s="205"/>
      <c r="B17" s="206" t="s">
        <v>537</v>
      </c>
      <c r="C17" s="207">
        <v>534281.14</v>
      </c>
      <c r="D17" s="207"/>
      <c r="E17" s="207">
        <v>66.599999999999994</v>
      </c>
      <c r="F17" s="207"/>
      <c r="G17" s="207"/>
      <c r="H17" s="207">
        <f t="shared" si="0"/>
        <v>534347.74</v>
      </c>
      <c r="I17" s="207">
        <v>26987.43</v>
      </c>
      <c r="J17" s="207">
        <v>5.33</v>
      </c>
      <c r="K17" s="207"/>
      <c r="L17" s="207">
        <f t="shared" si="1"/>
        <v>26992.760000000002</v>
      </c>
      <c r="M17" s="208">
        <v>337342.89</v>
      </c>
      <c r="N17" s="209">
        <v>1.3300000000000001E-4</v>
      </c>
      <c r="O17" s="209">
        <v>0</v>
      </c>
      <c r="P17" s="210"/>
    </row>
    <row r="18" spans="1:16">
      <c r="A18" s="205"/>
      <c r="B18" s="206" t="s">
        <v>538</v>
      </c>
      <c r="C18" s="207">
        <v>46558.46</v>
      </c>
      <c r="D18" s="207"/>
      <c r="E18" s="207">
        <v>951.32</v>
      </c>
      <c r="F18" s="207"/>
      <c r="G18" s="207"/>
      <c r="H18" s="207">
        <f t="shared" si="0"/>
        <v>47509.78</v>
      </c>
      <c r="I18" s="207">
        <v>3724.68</v>
      </c>
      <c r="J18" s="207">
        <v>76.11</v>
      </c>
      <c r="K18" s="207"/>
      <c r="L18" s="207">
        <f t="shared" si="1"/>
        <v>3800.79</v>
      </c>
      <c r="M18" s="211">
        <v>46558.47</v>
      </c>
      <c r="N18" s="209">
        <v>1.8E-5</v>
      </c>
      <c r="O18" s="209">
        <v>0</v>
      </c>
      <c r="P18" s="210"/>
    </row>
    <row r="19" spans="1:16">
      <c r="A19" s="205"/>
      <c r="B19" s="206" t="s">
        <v>539</v>
      </c>
      <c r="C19" s="207">
        <v>0</v>
      </c>
      <c r="D19" s="207"/>
      <c r="E19" s="207">
        <v>38.44</v>
      </c>
      <c r="F19" s="207"/>
      <c r="G19" s="207"/>
      <c r="H19" s="207">
        <f t="shared" si="0"/>
        <v>38.44</v>
      </c>
      <c r="I19" s="207">
        <v>0</v>
      </c>
      <c r="J19" s="207">
        <v>3.08</v>
      </c>
      <c r="K19" s="207"/>
      <c r="L19" s="207">
        <f t="shared" si="1"/>
        <v>3.08</v>
      </c>
      <c r="M19" s="208">
        <v>0</v>
      </c>
      <c r="N19" s="209">
        <v>0</v>
      </c>
      <c r="O19" s="209">
        <v>0</v>
      </c>
      <c r="P19" s="210"/>
    </row>
    <row r="20" spans="1:16">
      <c r="A20" s="205"/>
      <c r="B20" s="206" t="s">
        <v>540</v>
      </c>
      <c r="C20" s="207">
        <v>181375.57</v>
      </c>
      <c r="D20" s="207"/>
      <c r="E20" s="207">
        <v>0</v>
      </c>
      <c r="F20" s="207"/>
      <c r="G20" s="207"/>
      <c r="H20" s="207">
        <f t="shared" si="0"/>
        <v>181375.57</v>
      </c>
      <c r="I20" s="207">
        <v>6810.31</v>
      </c>
      <c r="J20" s="207">
        <v>0</v>
      </c>
      <c r="K20" s="207"/>
      <c r="L20" s="207">
        <f t="shared" si="1"/>
        <v>6810.31</v>
      </c>
      <c r="M20" s="208">
        <v>85128.89</v>
      </c>
      <c r="N20" s="209">
        <v>3.3000000000000003E-5</v>
      </c>
      <c r="O20" s="209">
        <v>0.01</v>
      </c>
      <c r="P20" s="210"/>
    </row>
    <row r="21" spans="1:16">
      <c r="A21" s="205"/>
      <c r="B21" s="206" t="s">
        <v>541</v>
      </c>
      <c r="C21" s="207">
        <v>352053.77</v>
      </c>
      <c r="D21" s="207"/>
      <c r="E21" s="207">
        <v>0</v>
      </c>
      <c r="F21" s="207"/>
      <c r="G21" s="207"/>
      <c r="H21" s="207">
        <f t="shared" si="0"/>
        <v>352053.77</v>
      </c>
      <c r="I21" s="207">
        <v>9801.2900000000009</v>
      </c>
      <c r="J21" s="207">
        <v>0</v>
      </c>
      <c r="K21" s="207"/>
      <c r="L21" s="207">
        <f t="shared" si="1"/>
        <v>9801.2900000000009</v>
      </c>
      <c r="M21" s="208">
        <v>122516.17</v>
      </c>
      <c r="N21" s="209">
        <v>4.8000000000000001E-5</v>
      </c>
      <c r="O21" s="209">
        <v>1.2500000000000001E-2</v>
      </c>
      <c r="P21" s="210"/>
    </row>
    <row r="22" spans="1:16">
      <c r="A22" s="205"/>
      <c r="B22" s="206" t="s">
        <v>542</v>
      </c>
      <c r="C22" s="207">
        <v>122810.94</v>
      </c>
      <c r="D22" s="207"/>
      <c r="E22" s="207">
        <v>1601.09</v>
      </c>
      <c r="F22" s="207"/>
      <c r="G22" s="207"/>
      <c r="H22" s="207">
        <f t="shared" si="0"/>
        <v>124412.03</v>
      </c>
      <c r="I22" s="207">
        <v>8625.49</v>
      </c>
      <c r="J22" s="207">
        <v>128.09</v>
      </c>
      <c r="K22" s="207"/>
      <c r="L22" s="207">
        <f t="shared" si="1"/>
        <v>8753.58</v>
      </c>
      <c r="M22" s="211">
        <v>107818.59</v>
      </c>
      <c r="N22" s="209">
        <v>4.3000000000000002E-5</v>
      </c>
      <c r="O22" s="209">
        <v>2.5000000000000001E-2</v>
      </c>
      <c r="P22" s="210"/>
    </row>
    <row r="23" spans="1:16">
      <c r="A23" s="205"/>
      <c r="B23" s="206" t="s">
        <v>543</v>
      </c>
      <c r="C23" s="207">
        <v>1764.43</v>
      </c>
      <c r="D23" s="207"/>
      <c r="E23" s="207">
        <v>0</v>
      </c>
      <c r="F23" s="207"/>
      <c r="G23" s="207"/>
      <c r="H23" s="207">
        <f t="shared" si="0"/>
        <v>1764.43</v>
      </c>
      <c r="I23" s="207">
        <v>104.62</v>
      </c>
      <c r="J23" s="207">
        <v>0</v>
      </c>
      <c r="K23" s="207"/>
      <c r="L23" s="207">
        <f t="shared" si="1"/>
        <v>104.62</v>
      </c>
      <c r="M23" s="208">
        <v>1307.8</v>
      </c>
      <c r="N23" s="209">
        <v>0</v>
      </c>
      <c r="O23" s="209">
        <v>0</v>
      </c>
      <c r="P23" s="210"/>
    </row>
    <row r="24" spans="1:16">
      <c r="A24" s="205"/>
      <c r="B24" s="206" t="s">
        <v>544</v>
      </c>
      <c r="C24" s="207">
        <v>4610738307.0500002</v>
      </c>
      <c r="D24" s="207"/>
      <c r="E24" s="207">
        <v>19586.38</v>
      </c>
      <c r="F24" s="207"/>
      <c r="G24" s="207"/>
      <c r="H24" s="207">
        <f t="shared" si="0"/>
        <v>4610757893.4300003</v>
      </c>
      <c r="I24" s="207">
        <v>191566887.22999999</v>
      </c>
      <c r="J24" s="207">
        <v>1566.91</v>
      </c>
      <c r="K24" s="207"/>
      <c r="L24" s="207">
        <f t="shared" si="1"/>
        <v>191568454.13999999</v>
      </c>
      <c r="M24" s="208">
        <v>2394586090.3699999</v>
      </c>
      <c r="N24" s="209">
        <v>0.94823000000000002</v>
      </c>
      <c r="O24" s="209">
        <v>1.4999999999999999E-2</v>
      </c>
      <c r="P24" s="210"/>
    </row>
    <row r="25" spans="1:16">
      <c r="A25" s="205"/>
      <c r="B25" s="206" t="s">
        <v>545</v>
      </c>
      <c r="C25" s="207">
        <v>3742956.09</v>
      </c>
      <c r="D25" s="207"/>
      <c r="E25" s="207">
        <v>484.3</v>
      </c>
      <c r="F25" s="207"/>
      <c r="G25" s="207"/>
      <c r="H25" s="207">
        <f t="shared" si="0"/>
        <v>3743440.3899999997</v>
      </c>
      <c r="I25" s="207">
        <v>118726.19</v>
      </c>
      <c r="J25" s="207">
        <v>38.74</v>
      </c>
      <c r="K25" s="207"/>
      <c r="L25" s="207">
        <f t="shared" si="1"/>
        <v>118764.93000000001</v>
      </c>
      <c r="M25" s="211">
        <v>1484077.43</v>
      </c>
      <c r="N25" s="209">
        <v>5.8699999999999996E-4</v>
      </c>
      <c r="O25" s="209">
        <v>0</v>
      </c>
      <c r="P25" s="210"/>
    </row>
    <row r="26" spans="1:16">
      <c r="A26" s="205"/>
      <c r="B26" s="206" t="s">
        <v>546</v>
      </c>
      <c r="C26" s="207">
        <v>241847.36</v>
      </c>
      <c r="D26" s="207"/>
      <c r="E26" s="207">
        <v>3840.09</v>
      </c>
      <c r="F26" s="207"/>
      <c r="G26" s="207"/>
      <c r="H26" s="207">
        <f t="shared" si="0"/>
        <v>245687.44999999998</v>
      </c>
      <c r="I26" s="207">
        <v>5395.79</v>
      </c>
      <c r="J26" s="207">
        <v>307.20999999999998</v>
      </c>
      <c r="K26" s="207"/>
      <c r="L26" s="207">
        <f t="shared" si="1"/>
        <v>5703</v>
      </c>
      <c r="M26" s="208">
        <v>67447.37</v>
      </c>
      <c r="N26" s="209">
        <v>2.8E-5</v>
      </c>
      <c r="O26" s="209">
        <v>0.01</v>
      </c>
      <c r="P26" s="210"/>
    </row>
    <row r="27" spans="1:16">
      <c r="A27" s="205"/>
      <c r="B27" s="206" t="s">
        <v>547</v>
      </c>
      <c r="C27" s="207">
        <v>1338444.19</v>
      </c>
      <c r="D27" s="207"/>
      <c r="E27" s="207">
        <v>13435.56</v>
      </c>
      <c r="F27" s="207"/>
      <c r="G27" s="207"/>
      <c r="H27" s="207">
        <f t="shared" si="0"/>
        <v>1351879.75</v>
      </c>
      <c r="I27" s="207">
        <v>37657.360000000001</v>
      </c>
      <c r="J27" s="207">
        <v>1074.8399999999999</v>
      </c>
      <c r="K27" s="207"/>
      <c r="L27" s="207">
        <f t="shared" si="1"/>
        <v>38732.199999999997</v>
      </c>
      <c r="M27" s="208">
        <v>470716.96</v>
      </c>
      <c r="N27" s="209">
        <v>1.9100000000000001E-4</v>
      </c>
      <c r="O27" s="209">
        <v>7.4999999999999997E-3</v>
      </c>
      <c r="P27" s="210"/>
    </row>
    <row r="28" spans="1:16">
      <c r="A28" s="205"/>
      <c r="B28" s="206" t="s">
        <v>548</v>
      </c>
      <c r="C28" s="207">
        <v>5000</v>
      </c>
      <c r="D28" s="207"/>
      <c r="E28" s="207">
        <v>0</v>
      </c>
      <c r="F28" s="207"/>
      <c r="G28" s="207"/>
      <c r="H28" s="207">
        <f t="shared" si="0"/>
        <v>5000</v>
      </c>
      <c r="I28" s="207">
        <v>292.75</v>
      </c>
      <c r="J28" s="207">
        <v>0</v>
      </c>
      <c r="K28" s="207"/>
      <c r="L28" s="207">
        <f t="shared" si="1"/>
        <v>292.75</v>
      </c>
      <c r="M28" s="208">
        <v>3659.41</v>
      </c>
      <c r="N28" s="209">
        <v>9.9999999999999995E-7</v>
      </c>
      <c r="O28" s="209">
        <v>0</v>
      </c>
      <c r="P28" s="210"/>
    </row>
    <row r="29" spans="1:16">
      <c r="A29" s="205"/>
      <c r="B29" s="206" t="s">
        <v>549</v>
      </c>
      <c r="C29" s="207">
        <v>2000</v>
      </c>
      <c r="D29" s="207"/>
      <c r="E29" s="207">
        <v>0</v>
      </c>
      <c r="F29" s="207"/>
      <c r="G29" s="207"/>
      <c r="H29" s="207">
        <f t="shared" si="0"/>
        <v>2000</v>
      </c>
      <c r="I29" s="207">
        <v>0</v>
      </c>
      <c r="J29" s="207">
        <v>0</v>
      </c>
      <c r="K29" s="207"/>
      <c r="L29" s="207">
        <f t="shared" si="1"/>
        <v>0</v>
      </c>
      <c r="M29" s="208">
        <v>0</v>
      </c>
      <c r="N29" s="209">
        <v>0</v>
      </c>
      <c r="O29" s="209">
        <v>0</v>
      </c>
      <c r="P29" s="210"/>
    </row>
    <row r="30" spans="1:16">
      <c r="A30" s="205"/>
      <c r="B30" s="206" t="s">
        <v>550</v>
      </c>
      <c r="C30" s="207">
        <v>0</v>
      </c>
      <c r="D30" s="207"/>
      <c r="E30" s="207">
        <v>102.27</v>
      </c>
      <c r="F30" s="207"/>
      <c r="G30" s="207"/>
      <c r="H30" s="207">
        <f t="shared" si="0"/>
        <v>102.27</v>
      </c>
      <c r="I30" s="207">
        <v>0</v>
      </c>
      <c r="J30" s="207">
        <v>8.18</v>
      </c>
      <c r="K30" s="207"/>
      <c r="L30" s="207">
        <f t="shared" si="1"/>
        <v>8.18</v>
      </c>
      <c r="M30" s="208">
        <v>0</v>
      </c>
      <c r="N30" s="209">
        <v>0</v>
      </c>
      <c r="O30" s="209">
        <v>0.01</v>
      </c>
      <c r="P30" s="210"/>
    </row>
    <row r="31" spans="1:16">
      <c r="A31" s="205"/>
      <c r="B31" s="206" t="s">
        <v>551</v>
      </c>
      <c r="C31" s="207">
        <v>0</v>
      </c>
      <c r="D31" s="207"/>
      <c r="E31" s="207">
        <v>464.88</v>
      </c>
      <c r="F31" s="207"/>
      <c r="G31" s="207"/>
      <c r="H31" s="207">
        <f t="shared" si="0"/>
        <v>464.88</v>
      </c>
      <c r="I31" s="207">
        <v>0</v>
      </c>
      <c r="J31" s="207">
        <v>37.19</v>
      </c>
      <c r="K31" s="207"/>
      <c r="L31" s="207">
        <f t="shared" si="1"/>
        <v>37.19</v>
      </c>
      <c r="M31" s="208">
        <v>0</v>
      </c>
      <c r="N31" s="209">
        <v>0</v>
      </c>
      <c r="O31" s="209">
        <v>0</v>
      </c>
      <c r="P31" s="210"/>
    </row>
    <row r="32" spans="1:16">
      <c r="A32" s="205"/>
      <c r="B32" s="206" t="s">
        <v>552</v>
      </c>
      <c r="C32" s="207">
        <v>1075025.8600000001</v>
      </c>
      <c r="D32" s="207"/>
      <c r="E32" s="207">
        <v>3550.65</v>
      </c>
      <c r="F32" s="207"/>
      <c r="G32" s="207"/>
      <c r="H32" s="207">
        <f t="shared" si="0"/>
        <v>1078576.51</v>
      </c>
      <c r="I32" s="207">
        <v>73011.63</v>
      </c>
      <c r="J32" s="207">
        <v>284.05</v>
      </c>
      <c r="K32" s="207"/>
      <c r="L32" s="207">
        <f t="shared" si="1"/>
        <v>73295.680000000008</v>
      </c>
      <c r="M32" s="208">
        <v>912645.41</v>
      </c>
      <c r="N32" s="209">
        <v>3.6200000000000002E-4</v>
      </c>
      <c r="O32" s="209">
        <v>1.4999999999999999E-2</v>
      </c>
      <c r="P32" s="210"/>
    </row>
    <row r="33" spans="1:16">
      <c r="A33" s="205"/>
      <c r="B33" s="206" t="s">
        <v>553</v>
      </c>
      <c r="C33" s="207">
        <v>323364.11</v>
      </c>
      <c r="D33" s="207"/>
      <c r="E33" s="207">
        <v>2.2999999999999998</v>
      </c>
      <c r="F33" s="207"/>
      <c r="G33" s="207"/>
      <c r="H33" s="207">
        <f t="shared" si="0"/>
        <v>323366.40999999997</v>
      </c>
      <c r="I33" s="207">
        <v>8882.11</v>
      </c>
      <c r="J33" s="207">
        <v>0.18</v>
      </c>
      <c r="K33" s="207"/>
      <c r="L33" s="207">
        <f t="shared" si="1"/>
        <v>8882.2900000000009</v>
      </c>
      <c r="M33" s="208">
        <v>111026.42</v>
      </c>
      <c r="N33" s="209">
        <v>4.3000000000000002E-5</v>
      </c>
      <c r="O33" s="209">
        <v>0</v>
      </c>
      <c r="P33" s="210"/>
    </row>
    <row r="34" spans="1:16">
      <c r="A34" s="205"/>
      <c r="B34" s="206" t="s">
        <v>554</v>
      </c>
      <c r="C34" s="207">
        <v>6293.98</v>
      </c>
      <c r="D34" s="207"/>
      <c r="E34" s="207">
        <v>0</v>
      </c>
      <c r="F34" s="207"/>
      <c r="G34" s="207"/>
      <c r="H34" s="207">
        <f t="shared" si="0"/>
        <v>6293.98</v>
      </c>
      <c r="I34" s="207">
        <v>0</v>
      </c>
      <c r="J34" s="207">
        <v>0</v>
      </c>
      <c r="K34" s="207"/>
      <c r="L34" s="207">
        <f t="shared" si="1"/>
        <v>0</v>
      </c>
      <c r="M34" s="208">
        <v>0</v>
      </c>
      <c r="N34" s="209">
        <v>0</v>
      </c>
      <c r="O34" s="209">
        <v>0</v>
      </c>
      <c r="P34" s="210"/>
    </row>
    <row r="35" spans="1:16">
      <c r="A35" s="205"/>
      <c r="B35" s="206" t="s">
        <v>555</v>
      </c>
      <c r="C35" s="207">
        <v>127710.17</v>
      </c>
      <c r="D35" s="207"/>
      <c r="E35" s="207">
        <v>1311.12</v>
      </c>
      <c r="F35" s="207"/>
      <c r="G35" s="207"/>
      <c r="H35" s="207">
        <f t="shared" si="0"/>
        <v>129021.29</v>
      </c>
      <c r="I35" s="207">
        <v>12967.87</v>
      </c>
      <c r="J35" s="207">
        <v>104.89</v>
      </c>
      <c r="K35" s="207"/>
      <c r="L35" s="207">
        <f t="shared" si="1"/>
        <v>13072.76</v>
      </c>
      <c r="M35" s="208">
        <v>162098.35999999999</v>
      </c>
      <c r="N35" s="209">
        <v>6.3999999999999997E-5</v>
      </c>
      <c r="O35" s="209">
        <v>0</v>
      </c>
      <c r="P35" s="210"/>
    </row>
    <row r="36" spans="1:16">
      <c r="A36" s="205"/>
      <c r="B36" s="206" t="s">
        <v>556</v>
      </c>
      <c r="C36" s="207">
        <v>0</v>
      </c>
      <c r="D36" s="207"/>
      <c r="E36" s="207">
        <v>1865.95</v>
      </c>
      <c r="F36" s="207"/>
      <c r="G36" s="207"/>
      <c r="H36" s="207">
        <f t="shared" si="0"/>
        <v>1865.95</v>
      </c>
      <c r="I36" s="207">
        <v>0</v>
      </c>
      <c r="J36" s="207">
        <v>149.28</v>
      </c>
      <c r="K36" s="207"/>
      <c r="L36" s="207">
        <f t="shared" si="1"/>
        <v>149.28</v>
      </c>
      <c r="M36" s="208">
        <v>0</v>
      </c>
      <c r="N36" s="209">
        <v>0</v>
      </c>
      <c r="O36" s="209">
        <v>0.01</v>
      </c>
      <c r="P36" s="210"/>
    </row>
    <row r="37" spans="1:16">
      <c r="A37" s="205"/>
      <c r="B37" s="206" t="s">
        <v>557</v>
      </c>
      <c r="C37" s="207">
        <v>25976197.219999999</v>
      </c>
      <c r="D37" s="207"/>
      <c r="E37" s="207">
        <v>10077.51</v>
      </c>
      <c r="F37" s="207"/>
      <c r="G37" s="207"/>
      <c r="H37" s="207">
        <f t="shared" si="0"/>
        <v>25986274.73</v>
      </c>
      <c r="I37" s="207">
        <v>798040.65</v>
      </c>
      <c r="J37" s="207">
        <v>806.2</v>
      </c>
      <c r="K37" s="207"/>
      <c r="L37" s="207">
        <f t="shared" si="1"/>
        <v>798846.85</v>
      </c>
      <c r="M37" s="208">
        <v>9975508.0899999999</v>
      </c>
      <c r="N37" s="209">
        <v>3.954E-3</v>
      </c>
      <c r="O37" s="209">
        <v>0</v>
      </c>
      <c r="P37" s="210"/>
    </row>
    <row r="38" spans="1:16">
      <c r="A38" s="205"/>
      <c r="B38" s="206" t="s">
        <v>558</v>
      </c>
      <c r="C38" s="207">
        <v>13907545.470000001</v>
      </c>
      <c r="D38" s="207"/>
      <c r="E38" s="207">
        <v>5385.1</v>
      </c>
      <c r="F38" s="207"/>
      <c r="G38" s="207"/>
      <c r="H38" s="207">
        <f t="shared" si="0"/>
        <v>13912930.57</v>
      </c>
      <c r="I38" s="207">
        <v>882721.43</v>
      </c>
      <c r="J38" s="207">
        <v>430.81</v>
      </c>
      <c r="K38" s="207"/>
      <c r="L38" s="207">
        <f t="shared" si="1"/>
        <v>883152.24000000011</v>
      </c>
      <c r="M38" s="208">
        <v>11034017.92</v>
      </c>
      <c r="N38" s="209">
        <v>4.3709999999999999E-3</v>
      </c>
      <c r="O38" s="209">
        <v>0.01</v>
      </c>
      <c r="P38" s="210"/>
    </row>
    <row r="39" spans="1:16">
      <c r="A39" s="205"/>
      <c r="B39" s="206" t="s">
        <v>559</v>
      </c>
      <c r="C39" s="207">
        <v>4560348.2699999996</v>
      </c>
      <c r="D39" s="207"/>
      <c r="E39" s="207">
        <v>1424.35</v>
      </c>
      <c r="F39" s="207"/>
      <c r="G39" s="207"/>
      <c r="H39" s="207">
        <f t="shared" si="0"/>
        <v>4561772.6199999992</v>
      </c>
      <c r="I39" s="207">
        <v>387696.88</v>
      </c>
      <c r="J39" s="207">
        <v>113.95</v>
      </c>
      <c r="K39" s="207"/>
      <c r="L39" s="207">
        <f t="shared" si="1"/>
        <v>387810.83</v>
      </c>
      <c r="M39" s="208">
        <v>4846211</v>
      </c>
      <c r="N39" s="209">
        <v>1.9189999999999999E-3</v>
      </c>
      <c r="O39" s="209">
        <v>5.0000000000000001E-3</v>
      </c>
      <c r="P39" s="210"/>
    </row>
    <row r="40" spans="1:16">
      <c r="A40" s="205"/>
      <c r="B40" s="206" t="s">
        <v>560</v>
      </c>
      <c r="C40" s="207">
        <v>1000</v>
      </c>
      <c r="D40" s="207"/>
      <c r="E40" s="207">
        <v>0</v>
      </c>
      <c r="F40" s="207"/>
      <c r="G40" s="207"/>
      <c r="H40" s="207">
        <f t="shared" si="0"/>
        <v>1000</v>
      </c>
      <c r="I40" s="207">
        <v>0</v>
      </c>
      <c r="J40" s="207">
        <v>0</v>
      </c>
      <c r="K40" s="207"/>
      <c r="L40" s="207">
        <f t="shared" si="1"/>
        <v>0</v>
      </c>
      <c r="M40" s="208">
        <v>0</v>
      </c>
      <c r="N40" s="209">
        <v>0</v>
      </c>
      <c r="O40" s="209">
        <v>0</v>
      </c>
      <c r="P40" s="210"/>
    </row>
    <row r="41" spans="1:16">
      <c r="A41" s="205"/>
      <c r="B41" s="206" t="s">
        <v>561</v>
      </c>
      <c r="C41" s="207">
        <v>297710.43</v>
      </c>
      <c r="D41" s="207"/>
      <c r="E41" s="207">
        <v>0</v>
      </c>
      <c r="F41" s="207"/>
      <c r="G41" s="207"/>
      <c r="H41" s="207">
        <f t="shared" si="0"/>
        <v>297710.43</v>
      </c>
      <c r="I41" s="207">
        <v>8266.93</v>
      </c>
      <c r="J41" s="207">
        <v>0</v>
      </c>
      <c r="K41" s="207"/>
      <c r="L41" s="207">
        <f t="shared" si="1"/>
        <v>8266.93</v>
      </c>
      <c r="M41" s="208">
        <v>103336.6</v>
      </c>
      <c r="N41" s="209">
        <v>4.0000000000000003E-5</v>
      </c>
      <c r="O41" s="209">
        <v>0</v>
      </c>
      <c r="P41" s="210"/>
    </row>
    <row r="42" spans="1:16">
      <c r="A42" s="205"/>
      <c r="B42" s="206" t="s">
        <v>562</v>
      </c>
      <c r="C42" s="207">
        <v>760826.53</v>
      </c>
      <c r="D42" s="207"/>
      <c r="E42" s="207">
        <v>2190.69</v>
      </c>
      <c r="F42" s="207"/>
      <c r="G42" s="207"/>
      <c r="H42" s="207">
        <f t="shared" si="0"/>
        <v>763017.22</v>
      </c>
      <c r="I42" s="207">
        <v>23143.02</v>
      </c>
      <c r="J42" s="207">
        <v>175.26</v>
      </c>
      <c r="K42" s="207"/>
      <c r="L42" s="207">
        <f t="shared" si="1"/>
        <v>23318.28</v>
      </c>
      <c r="M42" s="208">
        <v>289287.73</v>
      </c>
      <c r="N42" s="209">
        <v>1.15E-4</v>
      </c>
      <c r="O42" s="209">
        <v>0.02</v>
      </c>
      <c r="P42" s="210"/>
    </row>
    <row r="43" spans="1:16">
      <c r="A43" s="205"/>
      <c r="B43" s="206" t="s">
        <v>563</v>
      </c>
      <c r="C43" s="207">
        <v>127129.26</v>
      </c>
      <c r="D43" s="207"/>
      <c r="E43" s="207">
        <v>0</v>
      </c>
      <c r="F43" s="207"/>
      <c r="G43" s="207"/>
      <c r="H43" s="207">
        <f t="shared" si="0"/>
        <v>127129.26</v>
      </c>
      <c r="I43" s="207">
        <v>3580.73</v>
      </c>
      <c r="J43" s="207">
        <v>0</v>
      </c>
      <c r="K43" s="207"/>
      <c r="L43" s="207">
        <f t="shared" si="1"/>
        <v>3580.73</v>
      </c>
      <c r="M43" s="208">
        <v>44759.07</v>
      </c>
      <c r="N43" s="209">
        <v>1.7E-5</v>
      </c>
      <c r="O43" s="209">
        <v>0</v>
      </c>
      <c r="P43" s="210"/>
    </row>
    <row r="44" spans="1:16">
      <c r="A44" s="205"/>
      <c r="B44" s="206" t="s">
        <v>564</v>
      </c>
      <c r="C44" s="207">
        <v>393384.55</v>
      </c>
      <c r="D44" s="207"/>
      <c r="E44" s="207">
        <v>100.31</v>
      </c>
      <c r="F44" s="207"/>
      <c r="G44" s="207"/>
      <c r="H44" s="207">
        <f t="shared" si="0"/>
        <v>393484.86</v>
      </c>
      <c r="I44" s="207">
        <v>12726.6</v>
      </c>
      <c r="J44" s="207">
        <v>8.02</v>
      </c>
      <c r="K44" s="207"/>
      <c r="L44" s="207">
        <f t="shared" si="1"/>
        <v>12734.62</v>
      </c>
      <c r="M44" s="208">
        <v>159082.46</v>
      </c>
      <c r="N44" s="209">
        <v>6.3E-5</v>
      </c>
      <c r="O44" s="209">
        <v>2.5000000000000001E-2</v>
      </c>
      <c r="P44" s="210"/>
    </row>
    <row r="45" spans="1:16">
      <c r="A45" s="205"/>
      <c r="B45" s="206" t="s">
        <v>565</v>
      </c>
      <c r="C45" s="207">
        <v>4773.13</v>
      </c>
      <c r="D45" s="207"/>
      <c r="E45" s="207">
        <v>2.21</v>
      </c>
      <c r="F45" s="207"/>
      <c r="G45" s="207"/>
      <c r="H45" s="207">
        <f t="shared" si="0"/>
        <v>4775.34</v>
      </c>
      <c r="I45" s="207">
        <v>22.68</v>
      </c>
      <c r="J45" s="207">
        <v>0.18</v>
      </c>
      <c r="K45" s="207"/>
      <c r="L45" s="207">
        <f t="shared" si="1"/>
        <v>22.86</v>
      </c>
      <c r="M45" s="208">
        <v>734.94</v>
      </c>
      <c r="N45" s="209">
        <v>0</v>
      </c>
      <c r="O45" s="209">
        <v>0</v>
      </c>
      <c r="P45" s="210"/>
    </row>
    <row r="46" spans="1:16">
      <c r="A46" s="205"/>
      <c r="B46" s="206" t="s">
        <v>566</v>
      </c>
      <c r="C46" s="207">
        <v>73026.63</v>
      </c>
      <c r="D46" s="207"/>
      <c r="E46" s="207">
        <v>0</v>
      </c>
      <c r="F46" s="207"/>
      <c r="G46" s="207"/>
      <c r="H46" s="207">
        <f t="shared" si="0"/>
        <v>73026.63</v>
      </c>
      <c r="I46" s="207">
        <v>817.25</v>
      </c>
      <c r="J46" s="207">
        <v>0</v>
      </c>
      <c r="K46" s="207"/>
      <c r="L46" s="207">
        <f t="shared" si="1"/>
        <v>817.25</v>
      </c>
      <c r="M46" s="208">
        <v>10215.58</v>
      </c>
      <c r="N46" s="209">
        <v>3.9999999999999998E-6</v>
      </c>
      <c r="O46" s="209">
        <v>0</v>
      </c>
      <c r="P46" s="210"/>
    </row>
    <row r="47" spans="1:16">
      <c r="A47" s="205"/>
      <c r="B47" s="206" t="s">
        <v>567</v>
      </c>
      <c r="C47" s="207">
        <v>21817.47</v>
      </c>
      <c r="D47" s="207"/>
      <c r="E47" s="207">
        <v>0</v>
      </c>
      <c r="F47" s="207"/>
      <c r="G47" s="207"/>
      <c r="H47" s="207">
        <f t="shared" si="0"/>
        <v>21817.47</v>
      </c>
      <c r="I47" s="207">
        <v>889.06</v>
      </c>
      <c r="J47" s="207">
        <v>0</v>
      </c>
      <c r="K47" s="207"/>
      <c r="L47" s="207">
        <f t="shared" si="1"/>
        <v>889.06</v>
      </c>
      <c r="M47" s="208">
        <v>11113.27</v>
      </c>
      <c r="N47" s="209">
        <v>3.9999999999999998E-6</v>
      </c>
      <c r="O47" s="209">
        <v>0.01</v>
      </c>
      <c r="P47" s="210"/>
    </row>
    <row r="48" spans="1:16">
      <c r="A48" s="205"/>
      <c r="B48" s="206" t="s">
        <v>568</v>
      </c>
      <c r="C48" s="207">
        <v>199220.8</v>
      </c>
      <c r="D48" s="207"/>
      <c r="E48" s="207">
        <v>674.81</v>
      </c>
      <c r="F48" s="207"/>
      <c r="G48" s="207"/>
      <c r="H48" s="207">
        <f t="shared" si="0"/>
        <v>199895.61</v>
      </c>
      <c r="I48" s="207">
        <v>9788.9</v>
      </c>
      <c r="J48" s="207">
        <v>53.98</v>
      </c>
      <c r="K48" s="207"/>
      <c r="L48" s="207">
        <f t="shared" si="1"/>
        <v>9842.8799999999992</v>
      </c>
      <c r="M48" s="208">
        <v>122361.31</v>
      </c>
      <c r="N48" s="209">
        <v>4.8000000000000001E-5</v>
      </c>
      <c r="O48" s="209">
        <v>0</v>
      </c>
      <c r="P48" s="210"/>
    </row>
    <row r="49" spans="1:16">
      <c r="A49" s="205"/>
      <c r="B49" s="206" t="s">
        <v>569</v>
      </c>
      <c r="C49" s="207">
        <v>115519.71</v>
      </c>
      <c r="D49" s="207"/>
      <c r="E49" s="207">
        <v>0.49</v>
      </c>
      <c r="F49" s="207"/>
      <c r="G49" s="207"/>
      <c r="H49" s="207">
        <f t="shared" si="0"/>
        <v>115520.20000000001</v>
      </c>
      <c r="I49" s="207">
        <v>4128.1099999999997</v>
      </c>
      <c r="J49" s="207">
        <v>0.04</v>
      </c>
      <c r="K49" s="207"/>
      <c r="L49" s="207">
        <f t="shared" si="1"/>
        <v>4128.1499999999996</v>
      </c>
      <c r="M49" s="208">
        <v>51601.42</v>
      </c>
      <c r="N49" s="209">
        <v>2.0000000000000002E-5</v>
      </c>
      <c r="O49" s="209">
        <v>0</v>
      </c>
      <c r="P49" s="210"/>
    </row>
    <row r="50" spans="1:16">
      <c r="A50" s="205"/>
      <c r="B50" s="206" t="s">
        <v>570</v>
      </c>
      <c r="C50" s="207">
        <v>522481.59</v>
      </c>
      <c r="D50" s="207"/>
      <c r="E50" s="207">
        <v>5209.37</v>
      </c>
      <c r="F50" s="207"/>
      <c r="G50" s="207"/>
      <c r="H50" s="207">
        <f t="shared" si="0"/>
        <v>527690.96000000008</v>
      </c>
      <c r="I50" s="207">
        <v>18954.439999999999</v>
      </c>
      <c r="J50" s="207">
        <v>416.75</v>
      </c>
      <c r="K50" s="207"/>
      <c r="L50" s="207">
        <f t="shared" si="1"/>
        <v>19371.189999999999</v>
      </c>
      <c r="M50" s="208">
        <v>236930.45</v>
      </c>
      <c r="N50" s="209">
        <v>9.5000000000000005E-5</v>
      </c>
      <c r="O50" s="209">
        <v>0.02</v>
      </c>
      <c r="P50" s="210"/>
    </row>
    <row r="51" spans="1:16">
      <c r="A51" s="205"/>
      <c r="B51" s="212" t="s">
        <v>571</v>
      </c>
      <c r="C51" s="207">
        <v>1812510.6</v>
      </c>
      <c r="D51" s="207"/>
      <c r="E51" s="207">
        <v>843.19</v>
      </c>
      <c r="F51" s="207"/>
      <c r="G51" s="207"/>
      <c r="H51" s="207">
        <f t="shared" si="0"/>
        <v>1813353.79</v>
      </c>
      <c r="I51" s="207">
        <v>64511.11</v>
      </c>
      <c r="J51" s="207">
        <v>67.459999999999994</v>
      </c>
      <c r="K51" s="207"/>
      <c r="L51" s="207">
        <f t="shared" si="1"/>
        <v>64578.57</v>
      </c>
      <c r="M51" s="208">
        <v>806388.88</v>
      </c>
      <c r="N51" s="209">
        <v>3.19E-4</v>
      </c>
      <c r="O51" s="209">
        <v>0</v>
      </c>
      <c r="P51" s="210"/>
    </row>
    <row r="52" spans="1:16">
      <c r="A52" s="205"/>
      <c r="B52" s="212" t="s">
        <v>572</v>
      </c>
      <c r="C52" s="207">
        <v>0</v>
      </c>
      <c r="D52" s="207"/>
      <c r="E52" s="207">
        <v>128.09</v>
      </c>
      <c r="F52" s="207"/>
      <c r="G52" s="207"/>
      <c r="H52" s="207">
        <f t="shared" si="0"/>
        <v>128.09</v>
      </c>
      <c r="I52" s="207">
        <v>0</v>
      </c>
      <c r="J52" s="207">
        <v>10.25</v>
      </c>
      <c r="K52" s="207"/>
      <c r="L52" s="207">
        <f t="shared" si="1"/>
        <v>10.25</v>
      </c>
      <c r="M52" s="208">
        <v>0</v>
      </c>
      <c r="N52" s="209">
        <v>0</v>
      </c>
      <c r="O52" s="209">
        <v>0</v>
      </c>
      <c r="P52" s="210"/>
    </row>
    <row r="53" spans="1:16">
      <c r="A53" s="205"/>
      <c r="B53" s="212" t="s">
        <v>573</v>
      </c>
      <c r="C53" s="207">
        <v>3929.94</v>
      </c>
      <c r="D53" s="207"/>
      <c r="E53" s="207">
        <v>0</v>
      </c>
      <c r="F53" s="207"/>
      <c r="G53" s="207"/>
      <c r="H53" s="207">
        <f t="shared" si="0"/>
        <v>3929.94</v>
      </c>
      <c r="I53" s="207">
        <v>0</v>
      </c>
      <c r="J53" s="207">
        <v>0</v>
      </c>
      <c r="K53" s="207"/>
      <c r="L53" s="207">
        <f t="shared" si="1"/>
        <v>0</v>
      </c>
      <c r="M53" s="208">
        <v>0</v>
      </c>
      <c r="N53" s="209">
        <v>0</v>
      </c>
      <c r="O53" s="209">
        <v>0</v>
      </c>
      <c r="P53" s="210"/>
    </row>
    <row r="54" spans="1:16">
      <c r="A54" s="205"/>
      <c r="B54" s="212" t="s">
        <v>574</v>
      </c>
      <c r="C54" s="207">
        <v>64883.34</v>
      </c>
      <c r="D54" s="207"/>
      <c r="E54" s="207">
        <v>0</v>
      </c>
      <c r="F54" s="207"/>
      <c r="G54" s="207"/>
      <c r="H54" s="207">
        <f t="shared" si="0"/>
        <v>64883.34</v>
      </c>
      <c r="I54" s="207">
        <v>1816.52</v>
      </c>
      <c r="J54" s="207">
        <v>0</v>
      </c>
      <c r="K54" s="207"/>
      <c r="L54" s="207">
        <f t="shared" si="1"/>
        <v>1816.52</v>
      </c>
      <c r="M54" s="208">
        <v>22706.560000000001</v>
      </c>
      <c r="N54" s="209">
        <v>7.9999999999999996E-6</v>
      </c>
      <c r="O54" s="209">
        <v>0</v>
      </c>
      <c r="P54" s="210"/>
    </row>
    <row r="55" spans="1:16">
      <c r="A55" s="205"/>
      <c r="B55" s="212" t="s">
        <v>575</v>
      </c>
      <c r="C55" s="207">
        <v>5000</v>
      </c>
      <c r="D55" s="207"/>
      <c r="E55" s="207">
        <v>0</v>
      </c>
      <c r="F55" s="207"/>
      <c r="G55" s="207"/>
      <c r="H55" s="207">
        <f t="shared" si="0"/>
        <v>5000</v>
      </c>
      <c r="I55" s="207">
        <v>0</v>
      </c>
      <c r="J55" s="207">
        <v>0</v>
      </c>
      <c r="K55" s="207"/>
      <c r="L55" s="207">
        <f t="shared" si="1"/>
        <v>0</v>
      </c>
      <c r="M55" s="208">
        <v>0</v>
      </c>
      <c r="N55" s="209">
        <v>0</v>
      </c>
      <c r="O55" s="209">
        <v>0</v>
      </c>
      <c r="P55" s="210"/>
    </row>
    <row r="56" spans="1:16">
      <c r="A56" s="205"/>
      <c r="B56" s="212" t="s">
        <v>576</v>
      </c>
      <c r="C56" s="207">
        <v>2857174.73</v>
      </c>
      <c r="D56" s="207"/>
      <c r="E56" s="207">
        <v>0</v>
      </c>
      <c r="F56" s="207"/>
      <c r="G56" s="207"/>
      <c r="H56" s="207">
        <f t="shared" si="0"/>
        <v>2857174.73</v>
      </c>
      <c r="I56" s="207">
        <v>191313.04</v>
      </c>
      <c r="J56" s="207">
        <v>0</v>
      </c>
      <c r="K56" s="207"/>
      <c r="L56" s="207">
        <f t="shared" si="1"/>
        <v>191313.04</v>
      </c>
      <c r="M56" s="208">
        <v>2391413</v>
      </c>
      <c r="N56" s="209">
        <v>9.4600000000000001E-4</v>
      </c>
      <c r="O56" s="209">
        <v>0</v>
      </c>
      <c r="P56" s="210"/>
    </row>
    <row r="57" spans="1:16">
      <c r="A57" s="205"/>
      <c r="B57" s="212" t="s">
        <v>577</v>
      </c>
      <c r="C57" s="207">
        <v>236140871.47999999</v>
      </c>
      <c r="D57" s="207"/>
      <c r="E57" s="207">
        <v>1392.71</v>
      </c>
      <c r="F57" s="207"/>
      <c r="G57" s="207"/>
      <c r="H57" s="207">
        <f t="shared" si="0"/>
        <v>236142264.19</v>
      </c>
      <c r="I57" s="207">
        <v>7523360.1600000001</v>
      </c>
      <c r="J57" s="207">
        <v>111.42</v>
      </c>
      <c r="K57" s="207"/>
      <c r="L57" s="207">
        <f t="shared" si="1"/>
        <v>7523471.5800000001</v>
      </c>
      <c r="M57" s="208">
        <v>94042002.040000007</v>
      </c>
      <c r="N57" s="209">
        <v>3.7239000000000001E-2</v>
      </c>
      <c r="O57" s="209">
        <v>0.02</v>
      </c>
      <c r="P57" s="210"/>
    </row>
    <row r="58" spans="1:16">
      <c r="A58" s="205"/>
      <c r="B58" s="212" t="s">
        <v>578</v>
      </c>
      <c r="C58" s="207">
        <v>2033233.58</v>
      </c>
      <c r="D58" s="207"/>
      <c r="E58" s="207">
        <v>19120.57</v>
      </c>
      <c r="F58" s="207"/>
      <c r="G58" s="207"/>
      <c r="H58" s="207">
        <f t="shared" si="0"/>
        <v>2052354.1500000001</v>
      </c>
      <c r="I58" s="207">
        <v>127973</v>
      </c>
      <c r="J58" s="207">
        <v>1529.65</v>
      </c>
      <c r="K58" s="207"/>
      <c r="L58" s="207">
        <f t="shared" si="1"/>
        <v>129502.65</v>
      </c>
      <c r="M58" s="208">
        <v>1599662.52</v>
      </c>
      <c r="N58" s="209">
        <v>6.4099999999999997E-4</v>
      </c>
      <c r="O58" s="209">
        <v>0</v>
      </c>
      <c r="P58" s="210"/>
    </row>
    <row r="59" spans="1:16">
      <c r="A59" s="205"/>
      <c r="B59" s="212" t="s">
        <v>579</v>
      </c>
      <c r="C59" s="207">
        <v>25355.33</v>
      </c>
      <c r="D59" s="207"/>
      <c r="E59" s="207">
        <v>0.23</v>
      </c>
      <c r="F59" s="207"/>
      <c r="G59" s="207"/>
      <c r="H59" s="207">
        <f t="shared" si="0"/>
        <v>25355.56</v>
      </c>
      <c r="I59" s="207">
        <v>1521.25</v>
      </c>
      <c r="J59" s="207">
        <v>0.02</v>
      </c>
      <c r="K59" s="207"/>
      <c r="L59" s="207">
        <f t="shared" si="1"/>
        <v>1521.27</v>
      </c>
      <c r="M59" s="211">
        <v>19015.63</v>
      </c>
      <c r="N59" s="209">
        <v>6.9999999999999999E-6</v>
      </c>
      <c r="O59" s="209">
        <v>0</v>
      </c>
      <c r="P59" s="210"/>
    </row>
    <row r="60" spans="1:16">
      <c r="A60" s="201" t="s">
        <v>580</v>
      </c>
      <c r="B60" s="213" t="s">
        <v>171</v>
      </c>
      <c r="C60" s="207">
        <f>SUM(C11:C59)</f>
        <v>4909976180.6599998</v>
      </c>
      <c r="D60" s="207"/>
      <c r="E60" s="207">
        <f>SUM(E11:E59)</f>
        <v>595513.11999999988</v>
      </c>
      <c r="F60" s="207"/>
      <c r="G60" s="207"/>
      <c r="H60" s="207">
        <f>SUM(H11:H59)</f>
        <v>4910571693.7799988</v>
      </c>
      <c r="I60" s="207">
        <f>SUM(I11:I59)</f>
        <v>201979549.97000006</v>
      </c>
      <c r="J60" s="207">
        <f>SUM(J11:J59)</f>
        <v>47641.069999999992</v>
      </c>
      <c r="K60" s="207"/>
      <c r="L60" s="207">
        <f>SUM(L11:L59)</f>
        <v>202027191.04000002</v>
      </c>
      <c r="M60" s="207">
        <f>SUM(M11:M59)</f>
        <v>2524744826.1399999</v>
      </c>
      <c r="N60" s="207">
        <f>SUM(N11:N59)</f>
        <v>0.9999760000000002</v>
      </c>
      <c r="O60" s="214"/>
    </row>
  </sheetData>
  <mergeCells count="8">
    <mergeCell ref="N7:N9"/>
    <mergeCell ref="O7:O9"/>
    <mergeCell ref="C7:D8"/>
    <mergeCell ref="E7:F8"/>
    <mergeCell ref="G7:G9"/>
    <mergeCell ref="H7:H9"/>
    <mergeCell ref="I7:L8"/>
    <mergeCell ref="M7:M9"/>
  </mergeCells>
  <conditionalFormatting sqref="I10:M10 C10:G10 C60:N60 C11:O59">
    <cfRule type="cellIs" dxfId="25" priority="3" stopIfTrue="1" operator="lessThan">
      <formula>0</formula>
    </cfRule>
  </conditionalFormatting>
  <conditionalFormatting sqref="O60">
    <cfRule type="cellIs" dxfId="24" priority="2" stopIfTrue="1" operator="lessThan">
      <formula>0</formula>
    </cfRule>
  </conditionalFormatting>
  <conditionalFormatting sqref="H10">
    <cfRule type="cellIs" dxfId="23"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&amp;CEN
Annex IX</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9FAB-0E8A-456E-9E8B-042FCFF9E8FB}">
  <sheetPr codeName="Sheet27"/>
  <dimension ref="B1:D9"/>
  <sheetViews>
    <sheetView topLeftCell="B1" workbookViewId="0">
      <selection activeCell="P6" sqref="P6"/>
    </sheetView>
  </sheetViews>
  <sheetFormatPr defaultColWidth="9.08984375" defaultRowHeight="14.5"/>
  <cols>
    <col min="1" max="1" width="0" style="2" hidden="1" customWidth="1"/>
    <col min="2" max="2" width="9.08984375" style="2"/>
    <col min="3" max="3" width="55.453125" style="2" customWidth="1"/>
    <col min="4" max="4" width="22" style="2" customWidth="1"/>
    <col min="5" max="5" width="44" style="2" bestFit="1" customWidth="1"/>
    <col min="6" max="6" width="26.54296875" style="2" customWidth="1"/>
    <col min="7" max="7" width="44" style="2" bestFit="1" customWidth="1"/>
    <col min="8" max="8" width="16.54296875" style="2" customWidth="1"/>
    <col min="9" max="9" width="25.90625" style="2" bestFit="1" customWidth="1"/>
    <col min="10" max="10" width="14" style="2" customWidth="1"/>
    <col min="11" max="11" width="25.90625" style="2" bestFit="1" customWidth="1"/>
    <col min="12" max="16384" width="9.08984375" style="2"/>
  </cols>
  <sheetData>
    <row r="1" spans="2:4" ht="18.5">
      <c r="C1" s="107"/>
    </row>
    <row r="3" spans="2:4" ht="18.5">
      <c r="B3" s="107" t="s">
        <v>23</v>
      </c>
    </row>
    <row r="6" spans="2:4">
      <c r="D6" s="215" t="s">
        <v>131</v>
      </c>
    </row>
    <row r="7" spans="2:4">
      <c r="B7" s="216">
        <v>1</v>
      </c>
      <c r="C7" s="217" t="s">
        <v>182</v>
      </c>
      <c r="D7" s="218">
        <v>3023961955.1100001</v>
      </c>
    </row>
    <row r="8" spans="2:4">
      <c r="B8" s="216">
        <v>2</v>
      </c>
      <c r="C8" s="217" t="s">
        <v>581</v>
      </c>
      <c r="D8" s="219">
        <v>1.5037999999999939E-2</v>
      </c>
    </row>
    <row r="9" spans="2:4">
      <c r="B9" s="216">
        <v>3</v>
      </c>
      <c r="C9" s="217" t="s">
        <v>582</v>
      </c>
      <c r="D9" s="218">
        <v>45474339.880943999</v>
      </c>
    </row>
  </sheetData>
  <conditionalFormatting sqref="D7:D9">
    <cfRule type="cellIs" dxfId="2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&amp;CEN
Annex IX</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C5D8-9111-4072-AB95-C0C721DBDB24}">
  <sheetPr codeName="Sheet29">
    <pageSetUpPr fitToPage="1"/>
  </sheetPr>
  <dimension ref="B2:F21"/>
  <sheetViews>
    <sheetView workbookViewId="0">
      <selection activeCell="P6" sqref="P6"/>
    </sheetView>
  </sheetViews>
  <sheetFormatPr defaultColWidth="9.08984375" defaultRowHeight="14.5"/>
  <cols>
    <col min="1" max="2" width="9.08984375" style="2"/>
    <col min="3" max="3" width="63.08984375" style="2" customWidth="1"/>
    <col min="4" max="4" width="17.90625" style="2" customWidth="1"/>
    <col min="5" max="16384" width="9.08984375" style="2"/>
  </cols>
  <sheetData>
    <row r="2" spans="2:6" ht="18.75" customHeight="1">
      <c r="B2" s="220" t="s">
        <v>25</v>
      </c>
      <c r="C2" s="221"/>
      <c r="D2" s="221"/>
    </row>
    <row r="3" spans="2:6" ht="15" customHeight="1">
      <c r="B3" s="221"/>
      <c r="C3" s="221"/>
      <c r="D3" s="221"/>
    </row>
    <row r="5" spans="2:6">
      <c r="B5" s="89"/>
      <c r="C5" s="89"/>
      <c r="D5" s="222" t="s">
        <v>131</v>
      </c>
    </row>
    <row r="6" spans="2:6">
      <c r="B6" s="89"/>
      <c r="C6" s="89"/>
      <c r="D6" s="223" t="s">
        <v>583</v>
      </c>
    </row>
    <row r="7" spans="2:6">
      <c r="B7" s="224">
        <v>1</v>
      </c>
      <c r="C7" s="70" t="s">
        <v>584</v>
      </c>
      <c r="D7" s="225">
        <v>7813100513.3100004</v>
      </c>
      <c r="E7" s="226"/>
      <c r="F7" s="85"/>
    </row>
    <row r="8" spans="2:6" ht="29">
      <c r="B8" s="69">
        <v>2</v>
      </c>
      <c r="C8" s="70" t="s">
        <v>585</v>
      </c>
      <c r="D8" s="225">
        <v>0</v>
      </c>
      <c r="E8" s="226"/>
      <c r="F8" s="85"/>
    </row>
    <row r="9" spans="2:6" ht="29">
      <c r="B9" s="69">
        <v>3</v>
      </c>
      <c r="C9" s="70" t="s">
        <v>586</v>
      </c>
      <c r="D9" s="227">
        <v>0</v>
      </c>
    </row>
    <row r="10" spans="2:6" ht="29">
      <c r="B10" s="69">
        <v>4</v>
      </c>
      <c r="C10" s="228" t="s">
        <v>587</v>
      </c>
      <c r="D10" s="227">
        <v>0</v>
      </c>
    </row>
    <row r="11" spans="2:6" ht="46.5" customHeight="1">
      <c r="B11" s="69">
        <v>5</v>
      </c>
      <c r="C11" s="48" t="s">
        <v>588</v>
      </c>
      <c r="D11" s="227">
        <v>0</v>
      </c>
    </row>
    <row r="12" spans="2:6" ht="29">
      <c r="B12" s="69">
        <v>6</v>
      </c>
      <c r="C12" s="70" t="s">
        <v>589</v>
      </c>
      <c r="D12" s="227">
        <v>0</v>
      </c>
    </row>
    <row r="13" spans="2:6">
      <c r="B13" s="69">
        <v>7</v>
      </c>
      <c r="C13" s="70" t="s">
        <v>590</v>
      </c>
      <c r="D13" s="227">
        <v>0</v>
      </c>
    </row>
    <row r="14" spans="2:6">
      <c r="B14" s="69">
        <v>8</v>
      </c>
      <c r="C14" s="70" t="s">
        <v>591</v>
      </c>
      <c r="D14" s="227">
        <v>7709220.2400000002</v>
      </c>
    </row>
    <row r="15" spans="2:6">
      <c r="B15" s="69">
        <v>9</v>
      </c>
      <c r="C15" s="70" t="s">
        <v>592</v>
      </c>
      <c r="D15" s="227">
        <v>-6262.7343920003623</v>
      </c>
    </row>
    <row r="16" spans="2:6" ht="29">
      <c r="B16" s="69">
        <v>10</v>
      </c>
      <c r="C16" s="70" t="s">
        <v>593</v>
      </c>
      <c r="D16" s="227">
        <v>144599752.65533298</v>
      </c>
    </row>
    <row r="17" spans="2:4" ht="29">
      <c r="B17" s="69">
        <v>11</v>
      </c>
      <c r="C17" s="48" t="s">
        <v>594</v>
      </c>
      <c r="D17" s="227">
        <v>0</v>
      </c>
    </row>
    <row r="18" spans="2:4" ht="29">
      <c r="B18" s="69" t="s">
        <v>595</v>
      </c>
      <c r="C18" s="48" t="s">
        <v>596</v>
      </c>
      <c r="D18" s="227">
        <v>0</v>
      </c>
    </row>
    <row r="19" spans="2:4" ht="29">
      <c r="B19" s="69" t="s">
        <v>597</v>
      </c>
      <c r="C19" s="48" t="s">
        <v>598</v>
      </c>
      <c r="D19" s="227">
        <v>0</v>
      </c>
    </row>
    <row r="20" spans="2:4">
      <c r="B20" s="69">
        <v>12</v>
      </c>
      <c r="C20" s="70" t="s">
        <v>599</v>
      </c>
      <c r="D20" s="227">
        <f>D21-SUM(D7:D19)</f>
        <v>-27057210.108320236</v>
      </c>
    </row>
    <row r="21" spans="2:4">
      <c r="B21" s="69">
        <v>13</v>
      </c>
      <c r="C21" s="164" t="s">
        <v>600</v>
      </c>
      <c r="D21" s="227">
        <f>'EU LR2'!D54</f>
        <v>7938346013.3626204</v>
      </c>
    </row>
  </sheetData>
  <pageMargins left="0.70866141732283472" right="0.70866141732283472" top="0.74803149606299213" bottom="0.74803149606299213" header="0.31496062992125984" footer="0.31496062992125984"/>
  <pageSetup paperSize="9" orientation="landscape" r:id="rId1"/>
  <headerFooter>
    <oddHeader>&amp;CEN
Annex XI</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526A9-268C-4BB4-AF47-AA29276AAA60}">
  <sheetPr codeName="Sheet30">
    <pageSetUpPr fitToPage="1"/>
  </sheetPr>
  <dimension ref="A2:M72"/>
  <sheetViews>
    <sheetView workbookViewId="0">
      <selection activeCell="P6" sqref="P6"/>
    </sheetView>
  </sheetViews>
  <sheetFormatPr defaultColWidth="9.08984375" defaultRowHeight="14.5"/>
  <cols>
    <col min="1" max="1" width="9.08984375" style="2"/>
    <col min="2" max="2" width="8.54296875" style="64" customWidth="1"/>
    <col min="3" max="3" width="71.90625" style="2" customWidth="1"/>
    <col min="4" max="4" width="17.08984375" style="2" customWidth="1"/>
    <col min="5" max="5" width="17.54296875" style="2" customWidth="1"/>
    <col min="6" max="7" width="11.453125" style="2" bestFit="1" customWidth="1"/>
    <col min="8" max="16384" width="9.08984375" style="2"/>
  </cols>
  <sheetData>
    <row r="2" spans="1:5" ht="18.5">
      <c r="A2" s="229"/>
      <c r="B2" s="220" t="s">
        <v>26</v>
      </c>
    </row>
    <row r="4" spans="1:5">
      <c r="C4" s="230"/>
      <c r="D4" s="231" t="s">
        <v>601</v>
      </c>
      <c r="E4" s="231"/>
    </row>
    <row r="5" spans="1:5">
      <c r="B5" s="232"/>
      <c r="C5" s="233"/>
      <c r="D5" s="177" t="s">
        <v>131</v>
      </c>
      <c r="E5" s="177" t="s">
        <v>132</v>
      </c>
    </row>
    <row r="6" spans="1:5">
      <c r="B6" s="234"/>
      <c r="C6" s="235"/>
      <c r="D6" s="177" t="s">
        <v>134</v>
      </c>
      <c r="E6" s="177" t="s">
        <v>135</v>
      </c>
    </row>
    <row r="7" spans="1:5">
      <c r="B7" s="236" t="s">
        <v>602</v>
      </c>
      <c r="C7" s="237"/>
      <c r="D7" s="237"/>
      <c r="E7" s="238"/>
    </row>
    <row r="8" spans="1:5">
      <c r="B8" s="177">
        <v>1</v>
      </c>
      <c r="C8" s="48" t="s">
        <v>603</v>
      </c>
      <c r="D8" s="227">
        <v>7777168399.94168</v>
      </c>
      <c r="E8" s="227">
        <v>7288569727.5271196</v>
      </c>
    </row>
    <row r="9" spans="1:5" ht="29">
      <c r="B9" s="239">
        <v>2</v>
      </c>
      <c r="C9" s="48" t="s">
        <v>604</v>
      </c>
      <c r="D9" s="227">
        <v>0</v>
      </c>
      <c r="E9" s="227">
        <v>0</v>
      </c>
    </row>
    <row r="10" spans="1:5" ht="29">
      <c r="B10" s="239">
        <v>3</v>
      </c>
      <c r="C10" s="48" t="s">
        <v>605</v>
      </c>
      <c r="D10" s="227">
        <v>0</v>
      </c>
      <c r="E10" s="227">
        <v>0</v>
      </c>
    </row>
    <row r="11" spans="1:5" ht="29">
      <c r="B11" s="239">
        <v>4</v>
      </c>
      <c r="C11" s="48" t="s">
        <v>606</v>
      </c>
      <c r="D11" s="227">
        <v>0</v>
      </c>
      <c r="E11" s="227">
        <v>0</v>
      </c>
    </row>
    <row r="12" spans="1:5">
      <c r="B12" s="239">
        <v>5</v>
      </c>
      <c r="C12" s="240" t="s">
        <v>607</v>
      </c>
      <c r="D12" s="227">
        <v>0</v>
      </c>
      <c r="E12" s="227">
        <v>0</v>
      </c>
    </row>
    <row r="13" spans="1:5">
      <c r="B13" s="177">
        <v>6</v>
      </c>
      <c r="C13" s="48" t="s">
        <v>608</v>
      </c>
      <c r="D13" s="227">
        <v>0</v>
      </c>
      <c r="E13" s="227">
        <v>0</v>
      </c>
    </row>
    <row r="14" spans="1:5">
      <c r="B14" s="241">
        <v>7</v>
      </c>
      <c r="C14" s="242" t="s">
        <v>609</v>
      </c>
      <c r="D14" s="243">
        <f>SUM(D8:D13)</f>
        <v>7777168399.94168</v>
      </c>
      <c r="E14" s="243">
        <f>SUM(E8:E13)</f>
        <v>7288569727.5271196</v>
      </c>
    </row>
    <row r="15" spans="1:5">
      <c r="B15" s="236" t="s">
        <v>610</v>
      </c>
      <c r="C15" s="237"/>
      <c r="D15" s="237"/>
      <c r="E15" s="238"/>
    </row>
    <row r="16" spans="1:5" ht="29">
      <c r="B16" s="44">
        <v>8</v>
      </c>
      <c r="C16" s="244" t="s">
        <v>611</v>
      </c>
      <c r="D16" s="227">
        <v>0</v>
      </c>
      <c r="E16" s="227">
        <v>0</v>
      </c>
    </row>
    <row r="17" spans="2:7" ht="29">
      <c r="B17" s="44" t="s">
        <v>612</v>
      </c>
      <c r="C17" s="245" t="s">
        <v>613</v>
      </c>
      <c r="D17" s="227">
        <v>0</v>
      </c>
      <c r="E17" s="227">
        <v>0</v>
      </c>
    </row>
    <row r="18" spans="2:7" ht="29">
      <c r="B18" s="44">
        <v>9</v>
      </c>
      <c r="C18" s="48" t="s">
        <v>614</v>
      </c>
      <c r="D18" s="227">
        <v>0</v>
      </c>
      <c r="E18" s="227">
        <v>0</v>
      </c>
    </row>
    <row r="19" spans="2:7" ht="29">
      <c r="B19" s="44" t="s">
        <v>459</v>
      </c>
      <c r="C19" s="246" t="s">
        <v>615</v>
      </c>
      <c r="D19" s="227">
        <v>0</v>
      </c>
      <c r="E19" s="227">
        <v>0</v>
      </c>
      <c r="F19" s="90"/>
      <c r="G19" s="90"/>
    </row>
    <row r="20" spans="2:7">
      <c r="B20" s="44" t="s">
        <v>462</v>
      </c>
      <c r="C20" s="246" t="s">
        <v>616</v>
      </c>
      <c r="D20" s="227">
        <v>8020260.5700000003</v>
      </c>
      <c r="E20" s="90">
        <v>8676990.4700000007</v>
      </c>
    </row>
    <row r="21" spans="2:7">
      <c r="B21" s="247">
        <v>10</v>
      </c>
      <c r="C21" s="173" t="s">
        <v>617</v>
      </c>
      <c r="D21" s="227">
        <v>0</v>
      </c>
      <c r="E21" s="227">
        <v>0</v>
      </c>
    </row>
    <row r="22" spans="2:7" ht="29">
      <c r="B22" s="247" t="s">
        <v>618</v>
      </c>
      <c r="C22" s="50" t="s">
        <v>619</v>
      </c>
      <c r="D22" s="227">
        <v>0</v>
      </c>
      <c r="E22" s="227">
        <v>0</v>
      </c>
    </row>
    <row r="23" spans="2:7">
      <c r="B23" s="247" t="s">
        <v>620</v>
      </c>
      <c r="C23" s="248" t="s">
        <v>621</v>
      </c>
      <c r="D23" s="227">
        <v>0</v>
      </c>
      <c r="E23" s="227">
        <v>0</v>
      </c>
    </row>
    <row r="24" spans="2:7">
      <c r="B24" s="44">
        <v>11</v>
      </c>
      <c r="C24" s="48" t="s">
        <v>622</v>
      </c>
      <c r="D24" s="227">
        <v>0</v>
      </c>
      <c r="E24" s="227">
        <v>0</v>
      </c>
    </row>
    <row r="25" spans="2:7" ht="29">
      <c r="B25" s="44">
        <v>12</v>
      </c>
      <c r="C25" s="48" t="s">
        <v>623</v>
      </c>
      <c r="D25" s="227">
        <v>0</v>
      </c>
      <c r="E25" s="227">
        <v>0</v>
      </c>
    </row>
    <row r="26" spans="2:7">
      <c r="B26" s="249">
        <v>13</v>
      </c>
      <c r="C26" s="250" t="s">
        <v>624</v>
      </c>
      <c r="D26" s="243">
        <f>SUM(D16:D25)</f>
        <v>8020260.5700000003</v>
      </c>
      <c r="E26" s="243">
        <f>SUM(E16:E25)</f>
        <v>8676990.4700000007</v>
      </c>
    </row>
    <row r="27" spans="2:7">
      <c r="B27" s="251" t="s">
        <v>625</v>
      </c>
      <c r="C27" s="252"/>
      <c r="D27" s="252"/>
      <c r="E27" s="253"/>
    </row>
    <row r="28" spans="2:7" ht="29">
      <c r="B28" s="177">
        <v>14</v>
      </c>
      <c r="C28" s="48" t="s">
        <v>626</v>
      </c>
      <c r="D28" s="227">
        <v>8563862.9299999997</v>
      </c>
      <c r="E28" s="227">
        <v>9566225.4900000002</v>
      </c>
    </row>
    <row r="29" spans="2:7">
      <c r="B29" s="177">
        <v>15</v>
      </c>
      <c r="C29" s="48" t="s">
        <v>627</v>
      </c>
      <c r="D29" s="227">
        <v>-6262.7343920003623</v>
      </c>
      <c r="E29" s="227">
        <v>-11189.135405000299</v>
      </c>
    </row>
    <row r="30" spans="2:7">
      <c r="B30" s="177">
        <v>16</v>
      </c>
      <c r="C30" s="48" t="s">
        <v>628</v>
      </c>
      <c r="D30" s="227">
        <v>0</v>
      </c>
      <c r="E30" s="227">
        <v>0</v>
      </c>
    </row>
    <row r="31" spans="2:7" ht="29">
      <c r="B31" s="44" t="s">
        <v>629</v>
      </c>
      <c r="C31" s="48" t="s">
        <v>630</v>
      </c>
      <c r="D31" s="227">
        <v>0</v>
      </c>
      <c r="E31" s="227">
        <v>0</v>
      </c>
    </row>
    <row r="32" spans="2:7">
      <c r="B32" s="44">
        <v>17</v>
      </c>
      <c r="C32" s="48" t="s">
        <v>631</v>
      </c>
      <c r="D32" s="227">
        <v>0</v>
      </c>
      <c r="E32" s="227">
        <v>0</v>
      </c>
    </row>
    <row r="33" spans="2:5">
      <c r="B33" s="44" t="s">
        <v>632</v>
      </c>
      <c r="C33" s="48" t="s">
        <v>633</v>
      </c>
      <c r="D33" s="227">
        <v>0</v>
      </c>
      <c r="E33" s="227">
        <v>0</v>
      </c>
    </row>
    <row r="34" spans="2:5">
      <c r="B34" s="249">
        <v>18</v>
      </c>
      <c r="C34" s="250" t="s">
        <v>634</v>
      </c>
      <c r="D34" s="243">
        <f>SUM(D28:D33)</f>
        <v>8557600.1956079993</v>
      </c>
      <c r="E34" s="243">
        <f>SUM(E28:E33)</f>
        <v>9555036.3545949999</v>
      </c>
    </row>
    <row r="35" spans="2:5">
      <c r="B35" s="236" t="s">
        <v>635</v>
      </c>
      <c r="C35" s="237"/>
      <c r="D35" s="237"/>
      <c r="E35" s="238"/>
    </row>
    <row r="36" spans="2:5">
      <c r="B36" s="177">
        <v>19</v>
      </c>
      <c r="C36" s="48" t="s">
        <v>636</v>
      </c>
      <c r="D36" s="227">
        <v>746502486.67633295</v>
      </c>
      <c r="E36" s="227">
        <v>751055878.25995195</v>
      </c>
    </row>
    <row r="37" spans="2:5">
      <c r="B37" s="177">
        <v>20</v>
      </c>
      <c r="C37" s="48" t="s">
        <v>637</v>
      </c>
      <c r="D37" s="227">
        <f>D39-D36-D38</f>
        <v>-601902734.02099991</v>
      </c>
      <c r="E37" s="227">
        <f>E39-E36-E38</f>
        <v>-613117798.63399994</v>
      </c>
    </row>
    <row r="38" spans="2:5" ht="29">
      <c r="B38" s="177">
        <v>21</v>
      </c>
      <c r="C38" s="228" t="s">
        <v>638</v>
      </c>
      <c r="D38" s="227">
        <v>0</v>
      </c>
      <c r="E38" s="227">
        <v>0</v>
      </c>
    </row>
    <row r="39" spans="2:5">
      <c r="B39" s="249">
        <v>22</v>
      </c>
      <c r="C39" s="250" t="s">
        <v>639</v>
      </c>
      <c r="D39" s="243">
        <v>144599752.65533298</v>
      </c>
      <c r="E39" s="243">
        <v>137938079.62595201</v>
      </c>
    </row>
    <row r="40" spans="2:5">
      <c r="B40" s="254" t="s">
        <v>640</v>
      </c>
      <c r="C40" s="255"/>
      <c r="D40" s="255"/>
      <c r="E40" s="256"/>
    </row>
    <row r="41" spans="2:5" ht="29">
      <c r="B41" s="44" t="s">
        <v>641</v>
      </c>
      <c r="C41" s="48" t="s">
        <v>642</v>
      </c>
      <c r="D41" s="227">
        <v>0</v>
      </c>
      <c r="E41" s="227">
        <v>0</v>
      </c>
    </row>
    <row r="42" spans="2:5" ht="29">
      <c r="B42" s="44" t="s">
        <v>643</v>
      </c>
      <c r="C42" s="48" t="s">
        <v>644</v>
      </c>
      <c r="D42" s="227">
        <v>0</v>
      </c>
      <c r="E42" s="227">
        <v>0</v>
      </c>
    </row>
    <row r="43" spans="2:5" ht="29">
      <c r="B43" s="257" t="s">
        <v>645</v>
      </c>
      <c r="C43" s="245" t="s">
        <v>646</v>
      </c>
      <c r="D43" s="227">
        <v>0</v>
      </c>
      <c r="E43" s="227">
        <v>0</v>
      </c>
    </row>
    <row r="44" spans="2:5">
      <c r="B44" s="257" t="s">
        <v>647</v>
      </c>
      <c r="C44" s="245" t="s">
        <v>648</v>
      </c>
      <c r="D44" s="227">
        <v>0</v>
      </c>
      <c r="E44" s="227">
        <v>0</v>
      </c>
    </row>
    <row r="45" spans="2:5" ht="29">
      <c r="B45" s="257" t="s">
        <v>649</v>
      </c>
      <c r="C45" s="258" t="s">
        <v>650</v>
      </c>
      <c r="D45" s="227">
        <v>0</v>
      </c>
      <c r="E45" s="227">
        <v>0</v>
      </c>
    </row>
    <row r="46" spans="2:5">
      <c r="B46" s="257" t="s">
        <v>651</v>
      </c>
      <c r="C46" s="245" t="s">
        <v>652</v>
      </c>
      <c r="D46" s="227">
        <v>0</v>
      </c>
      <c r="E46" s="227">
        <v>0</v>
      </c>
    </row>
    <row r="47" spans="2:5">
      <c r="B47" s="257" t="s">
        <v>653</v>
      </c>
      <c r="C47" s="245" t="s">
        <v>654</v>
      </c>
      <c r="D47" s="227">
        <v>0</v>
      </c>
      <c r="E47" s="227">
        <v>0</v>
      </c>
    </row>
    <row r="48" spans="2:5" ht="29">
      <c r="B48" s="257" t="s">
        <v>655</v>
      </c>
      <c r="C48" s="245" t="s">
        <v>656</v>
      </c>
      <c r="D48" s="227">
        <v>0</v>
      </c>
      <c r="E48" s="227">
        <v>0</v>
      </c>
    </row>
    <row r="49" spans="2:5" ht="29">
      <c r="B49" s="257" t="s">
        <v>657</v>
      </c>
      <c r="C49" s="245" t="s">
        <v>658</v>
      </c>
      <c r="D49" s="227">
        <v>0</v>
      </c>
      <c r="E49" s="227">
        <v>0</v>
      </c>
    </row>
    <row r="50" spans="2:5">
      <c r="B50" s="257" t="s">
        <v>659</v>
      </c>
      <c r="C50" s="245" t="s">
        <v>660</v>
      </c>
      <c r="D50" s="227">
        <v>0</v>
      </c>
      <c r="E50" s="227">
        <v>0</v>
      </c>
    </row>
    <row r="51" spans="2:5">
      <c r="B51" s="259" t="s">
        <v>661</v>
      </c>
      <c r="C51" s="260" t="s">
        <v>662</v>
      </c>
      <c r="D51" s="261">
        <f>SUM(D41:D50)</f>
        <v>0</v>
      </c>
      <c r="E51" s="261">
        <f>SUM(E41:E50)</f>
        <v>0</v>
      </c>
    </row>
    <row r="52" spans="2:5">
      <c r="B52" s="262" t="s">
        <v>663</v>
      </c>
      <c r="C52" s="263"/>
      <c r="D52" s="263"/>
      <c r="E52" s="264"/>
    </row>
    <row r="53" spans="2:5">
      <c r="B53" s="177">
        <v>23</v>
      </c>
      <c r="C53" s="265" t="s">
        <v>357</v>
      </c>
      <c r="D53" s="227">
        <v>595361189.09000003</v>
      </c>
      <c r="E53" s="227">
        <v>570147048.90999997</v>
      </c>
    </row>
    <row r="54" spans="2:5">
      <c r="B54" s="266">
        <v>24</v>
      </c>
      <c r="C54" s="267" t="s">
        <v>664</v>
      </c>
      <c r="D54" s="268">
        <f>SUM(D14+D26+D34+D39+D51)</f>
        <v>7938346013.3626204</v>
      </c>
      <c r="E54" s="268">
        <f>SUM(E14+E26+E34+E39+E51)</f>
        <v>7444739833.9776669</v>
      </c>
    </row>
    <row r="55" spans="2:5">
      <c r="B55" s="262" t="s">
        <v>209</v>
      </c>
      <c r="C55" s="263"/>
      <c r="D55" s="263"/>
      <c r="E55" s="264"/>
    </row>
    <row r="56" spans="2:5">
      <c r="B56" s="177">
        <v>25</v>
      </c>
      <c r="C56" s="89" t="s">
        <v>665</v>
      </c>
      <c r="D56" s="269">
        <f>D53/D54</f>
        <v>7.4998140429735405E-2</v>
      </c>
      <c r="E56" s="269">
        <f>E53/E54</f>
        <v>7.6583878231427038E-2</v>
      </c>
    </row>
    <row r="57" spans="2:5" ht="29">
      <c r="B57" s="44" t="s">
        <v>666</v>
      </c>
      <c r="C57" s="48" t="s">
        <v>667</v>
      </c>
      <c r="D57" s="270">
        <f>D56</f>
        <v>7.4998140429735405E-2</v>
      </c>
      <c r="E57" s="270">
        <f>E56</f>
        <v>7.6583878231427038E-2</v>
      </c>
    </row>
    <row r="58" spans="2:5" ht="29">
      <c r="B58" s="44" t="s">
        <v>668</v>
      </c>
      <c r="C58" s="228" t="s">
        <v>669</v>
      </c>
      <c r="D58" s="269">
        <f>D53/(D54-'EU LR1'!D10)</f>
        <v>7.4998140429735405E-2</v>
      </c>
      <c r="E58" s="269">
        <f>E53/(E54-'EU LR1'!E10)</f>
        <v>7.6583878231427038E-2</v>
      </c>
    </row>
    <row r="59" spans="2:5">
      <c r="B59" s="44">
        <v>26</v>
      </c>
      <c r="C59" s="48" t="s">
        <v>670</v>
      </c>
      <c r="D59" s="271">
        <v>0.03</v>
      </c>
      <c r="E59" s="271">
        <v>0.03</v>
      </c>
    </row>
    <row r="60" spans="2:5">
      <c r="B60" s="44" t="s">
        <v>671</v>
      </c>
      <c r="C60" s="48" t="s">
        <v>214</v>
      </c>
      <c r="D60" s="272">
        <v>0</v>
      </c>
      <c r="E60" s="272">
        <v>0</v>
      </c>
    </row>
    <row r="61" spans="2:5">
      <c r="B61" s="44" t="s">
        <v>672</v>
      </c>
      <c r="C61" s="48" t="s">
        <v>673</v>
      </c>
      <c r="D61" s="272">
        <v>0</v>
      </c>
      <c r="E61" s="272">
        <v>0</v>
      </c>
    </row>
    <row r="62" spans="2:5">
      <c r="B62" s="44">
        <v>27</v>
      </c>
      <c r="C62" s="228" t="s">
        <v>220</v>
      </c>
      <c r="D62" s="272">
        <v>0</v>
      </c>
      <c r="E62" s="272">
        <v>0</v>
      </c>
    </row>
    <row r="63" spans="2:5">
      <c r="B63" s="61" t="s">
        <v>674</v>
      </c>
      <c r="C63" s="228" t="s">
        <v>222</v>
      </c>
      <c r="D63" s="271">
        <f>D59+D60+D62</f>
        <v>0.03</v>
      </c>
      <c r="E63" s="271">
        <f>E59+E60+E62</f>
        <v>0.03</v>
      </c>
    </row>
    <row r="64" spans="2:5">
      <c r="B64" s="254" t="s">
        <v>675</v>
      </c>
      <c r="C64" s="255"/>
      <c r="D64" s="255"/>
      <c r="E64" s="256"/>
    </row>
    <row r="65" spans="2:13">
      <c r="B65" s="61" t="s">
        <v>676</v>
      </c>
      <c r="C65" s="228" t="s">
        <v>677</v>
      </c>
      <c r="D65" s="273" t="s">
        <v>678</v>
      </c>
      <c r="E65" s="273" t="s">
        <v>678</v>
      </c>
      <c r="M65" s="58"/>
    </row>
    <row r="66" spans="2:13">
      <c r="B66" s="262" t="s">
        <v>679</v>
      </c>
      <c r="C66" s="263"/>
      <c r="D66" s="263"/>
      <c r="E66" s="264"/>
    </row>
    <row r="67" spans="2:13" ht="29">
      <c r="B67" s="44">
        <v>28</v>
      </c>
      <c r="C67" s="48" t="s">
        <v>680</v>
      </c>
      <c r="D67" s="274"/>
      <c r="E67" s="275"/>
      <c r="M67" s="226"/>
    </row>
    <row r="68" spans="2:13" ht="29">
      <c r="B68" s="44">
        <v>29</v>
      </c>
      <c r="C68" s="48" t="s">
        <v>681</v>
      </c>
      <c r="D68" s="274"/>
      <c r="E68" s="275"/>
      <c r="M68" s="226"/>
    </row>
    <row r="69" spans="2:13" ht="58">
      <c r="B69" s="61">
        <v>30</v>
      </c>
      <c r="C69" s="228" t="s">
        <v>682</v>
      </c>
      <c r="D69" s="273"/>
      <c r="E69" s="276"/>
      <c r="M69" s="58"/>
    </row>
    <row r="70" spans="2:13" ht="58">
      <c r="B70" s="61" t="s">
        <v>683</v>
      </c>
      <c r="C70" s="228" t="s">
        <v>684</v>
      </c>
      <c r="D70" s="273"/>
      <c r="E70" s="276"/>
      <c r="M70" s="58"/>
    </row>
    <row r="71" spans="2:13" ht="58">
      <c r="B71" s="44">
        <v>31</v>
      </c>
      <c r="C71" s="48" t="s">
        <v>685</v>
      </c>
      <c r="D71" s="274"/>
      <c r="E71" s="275"/>
      <c r="M71" s="226"/>
    </row>
    <row r="72" spans="2:13" ht="58">
      <c r="B72" s="44" t="s">
        <v>686</v>
      </c>
      <c r="C72" s="48" t="s">
        <v>687</v>
      </c>
      <c r="D72" s="274"/>
      <c r="E72" s="275"/>
      <c r="M72" s="226"/>
    </row>
  </sheetData>
  <mergeCells count="11">
    <mergeCell ref="B40:E40"/>
    <mergeCell ref="B52:E52"/>
    <mergeCell ref="B55:E55"/>
    <mergeCell ref="B64:E64"/>
    <mergeCell ref="B66:E66"/>
    <mergeCell ref="D4:E4"/>
    <mergeCell ref="B5:C6"/>
    <mergeCell ref="B7:E7"/>
    <mergeCell ref="B15:E15"/>
    <mergeCell ref="B27:E27"/>
    <mergeCell ref="B35:E35"/>
  </mergeCells>
  <pageMargins left="0.70866141732283472" right="0.70866141732283472" top="0.74803149606299213" bottom="0.74803149606299213" header="0.31496062992125984" footer="0.31496062992125984"/>
  <pageSetup paperSize="9" fitToHeight="0" orientation="landscape" verticalDpi="1200" r:id="rId1"/>
  <headerFooter>
    <oddHeader>&amp;CEN 
Annex XI</oddHeader>
    <oddFooter>&amp;C1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023F3-DB74-4993-A5D2-6B318CB7D62E}">
  <sheetPr codeName="Sheet31"/>
  <dimension ref="B2:D17"/>
  <sheetViews>
    <sheetView workbookViewId="0">
      <selection activeCell="P6" sqref="P6"/>
    </sheetView>
  </sheetViews>
  <sheetFormatPr defaultColWidth="9.08984375" defaultRowHeight="14.5"/>
  <cols>
    <col min="1" max="2" width="9.08984375" style="2"/>
    <col min="3" max="3" width="51.453125" style="2" customWidth="1"/>
    <col min="4" max="4" width="34.90625" style="2" customWidth="1"/>
    <col min="5" max="16384" width="9.08984375" style="2"/>
  </cols>
  <sheetData>
    <row r="2" spans="2:4" ht="18.75" customHeight="1">
      <c r="B2" s="277" t="s">
        <v>27</v>
      </c>
      <c r="C2" s="277"/>
      <c r="D2" s="277"/>
    </row>
    <row r="3" spans="2:4">
      <c r="B3" s="277"/>
      <c r="C3" s="277"/>
      <c r="D3" s="277"/>
    </row>
    <row r="4" spans="2:4">
      <c r="D4" s="103" t="s">
        <v>131</v>
      </c>
    </row>
    <row r="5" spans="2:4">
      <c r="B5" s="89"/>
      <c r="C5" s="89"/>
      <c r="D5" s="278" t="s">
        <v>601</v>
      </c>
    </row>
    <row r="6" spans="2:4" ht="29">
      <c r="B6" s="279" t="s">
        <v>688</v>
      </c>
      <c r="C6" s="279" t="s">
        <v>689</v>
      </c>
      <c r="D6" s="218">
        <f>SUM(D7:D8)</f>
        <v>7777168399.9416809</v>
      </c>
    </row>
    <row r="7" spans="2:4">
      <c r="B7" s="244" t="s">
        <v>690</v>
      </c>
      <c r="C7" s="280" t="s">
        <v>691</v>
      </c>
      <c r="D7" s="218">
        <v>596589.4</v>
      </c>
    </row>
    <row r="8" spans="2:4">
      <c r="B8" s="244" t="s">
        <v>692</v>
      </c>
      <c r="C8" s="280" t="s">
        <v>693</v>
      </c>
      <c r="D8" s="218">
        <f>SUM(D9:D17)</f>
        <v>7776571810.5416813</v>
      </c>
    </row>
    <row r="9" spans="2:4">
      <c r="B9" s="244" t="s">
        <v>694</v>
      </c>
      <c r="C9" s="280" t="s">
        <v>695</v>
      </c>
      <c r="D9" s="218">
        <v>1892717.4</v>
      </c>
    </row>
    <row r="10" spans="2:4">
      <c r="B10" s="244" t="s">
        <v>696</v>
      </c>
      <c r="C10" s="280" t="s">
        <v>697</v>
      </c>
      <c r="D10" s="218">
        <v>3575812666.4594302</v>
      </c>
    </row>
    <row r="11" spans="2:4" ht="29">
      <c r="B11" s="244" t="s">
        <v>698</v>
      </c>
      <c r="C11" s="281" t="s">
        <v>699</v>
      </c>
      <c r="D11" s="218">
        <v>55379350.600000001</v>
      </c>
    </row>
    <row r="12" spans="2:4">
      <c r="B12" s="244" t="s">
        <v>700</v>
      </c>
      <c r="C12" s="280" t="s">
        <v>701</v>
      </c>
      <c r="D12" s="218">
        <v>36457108.229999997</v>
      </c>
    </row>
    <row r="13" spans="2:4">
      <c r="B13" s="244" t="s">
        <v>702</v>
      </c>
      <c r="C13" s="280" t="s">
        <v>703</v>
      </c>
      <c r="D13" s="218">
        <v>2144448807.4724</v>
      </c>
    </row>
    <row r="14" spans="2:4">
      <c r="B14" s="244" t="s">
        <v>704</v>
      </c>
      <c r="C14" s="280" t="s">
        <v>705</v>
      </c>
      <c r="D14" s="218">
        <v>334434415.34990001</v>
      </c>
    </row>
    <row r="15" spans="2:4">
      <c r="B15" s="244" t="s">
        <v>706</v>
      </c>
      <c r="C15" s="281" t="s">
        <v>707</v>
      </c>
      <c r="D15" s="218">
        <v>1536600721.27492</v>
      </c>
    </row>
    <row r="16" spans="2:4">
      <c r="B16" s="244" t="s">
        <v>708</v>
      </c>
      <c r="C16" s="280" t="s">
        <v>709</v>
      </c>
      <c r="D16" s="218">
        <v>17909227.969999999</v>
      </c>
    </row>
    <row r="17" spans="2:4" ht="29">
      <c r="B17" s="244" t="s">
        <v>710</v>
      </c>
      <c r="C17" s="280" t="s">
        <v>711</v>
      </c>
      <c r="D17" s="218">
        <v>73636795.785031006</v>
      </c>
    </row>
  </sheetData>
  <mergeCells count="1">
    <mergeCell ref="B2:D3"/>
  </mergeCells>
  <conditionalFormatting sqref="D6:D17">
    <cfRule type="cellIs" dxfId="21"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AFDC3-249E-4D7B-9D8D-49B0F9341D3B}">
  <sheetPr codeName="Sheet35"/>
  <dimension ref="A2:K48"/>
  <sheetViews>
    <sheetView workbookViewId="0">
      <selection activeCell="P6" sqref="P6"/>
    </sheetView>
  </sheetViews>
  <sheetFormatPr defaultColWidth="9.08984375" defaultRowHeight="14.5"/>
  <cols>
    <col min="1" max="1" width="6.453125" style="2" customWidth="1"/>
    <col min="2" max="2" width="10.453125" style="2" customWidth="1"/>
    <col min="3" max="3" width="26.54296875" style="39" customWidth="1"/>
    <col min="4" max="7" width="12.453125" style="39" bestFit="1" customWidth="1"/>
    <col min="8" max="8" width="13.54296875" style="39" bestFit="1" customWidth="1"/>
    <col min="9" max="9" width="12.453125" style="39" customWidth="1"/>
    <col min="10" max="10" width="12.08984375" style="39" customWidth="1"/>
    <col min="11" max="11" width="12.54296875" style="39" customWidth="1"/>
    <col min="12" max="16384" width="9.08984375" style="2"/>
  </cols>
  <sheetData>
    <row r="2" spans="1:11" ht="18.5">
      <c r="B2" s="282" t="s">
        <v>31</v>
      </c>
    </row>
    <row r="3" spans="1:11" ht="16">
      <c r="A3" s="283"/>
    </row>
    <row r="4" spans="1:11" ht="29">
      <c r="A4" s="283"/>
      <c r="C4" s="284" t="s">
        <v>712</v>
      </c>
    </row>
    <row r="5" spans="1:11" ht="16">
      <c r="A5" s="283"/>
      <c r="C5" s="285"/>
    </row>
    <row r="6" spans="1:11">
      <c r="B6" s="286"/>
      <c r="D6" s="177" t="s">
        <v>131</v>
      </c>
      <c r="E6" s="177" t="s">
        <v>132</v>
      </c>
      <c r="F6" s="177" t="s">
        <v>133</v>
      </c>
      <c r="G6" s="177" t="s">
        <v>172</v>
      </c>
      <c r="H6" s="177" t="s">
        <v>173</v>
      </c>
      <c r="I6" s="177" t="s">
        <v>507</v>
      </c>
      <c r="J6" s="177" t="s">
        <v>393</v>
      </c>
      <c r="K6" s="177" t="s">
        <v>508</v>
      </c>
    </row>
    <row r="7" spans="1:11">
      <c r="D7" s="287" t="s">
        <v>713</v>
      </c>
      <c r="E7" s="287"/>
      <c r="F7" s="287"/>
      <c r="G7" s="287"/>
      <c r="H7" s="288" t="s">
        <v>714</v>
      </c>
      <c r="I7" s="289"/>
      <c r="J7" s="289"/>
      <c r="K7" s="290"/>
    </row>
    <row r="8" spans="1:11" ht="29">
      <c r="B8" s="89" t="s">
        <v>715</v>
      </c>
      <c r="C8" s="284" t="s">
        <v>716</v>
      </c>
      <c r="D8" s="44" t="s">
        <v>134</v>
      </c>
      <c r="E8" s="44" t="s">
        <v>135</v>
      </c>
      <c r="F8" s="44" t="s">
        <v>174</v>
      </c>
      <c r="G8" s="44" t="s">
        <v>175</v>
      </c>
      <c r="H8" s="44" t="s">
        <v>134</v>
      </c>
      <c r="I8" s="44" t="s">
        <v>135</v>
      </c>
      <c r="J8" s="44" t="s">
        <v>174</v>
      </c>
      <c r="K8" s="44" t="s">
        <v>175</v>
      </c>
    </row>
    <row r="9" spans="1:11" ht="29" hidden="1">
      <c r="B9" s="89" t="s">
        <v>717</v>
      </c>
      <c r="C9" s="284" t="s">
        <v>718</v>
      </c>
      <c r="D9" s="284"/>
      <c r="E9" s="284"/>
      <c r="F9" s="284"/>
      <c r="G9" s="284"/>
      <c r="H9" s="284"/>
      <c r="I9" s="284"/>
      <c r="J9" s="284"/>
      <c r="K9" s="284"/>
    </row>
    <row r="10" spans="1:11" ht="15" customHeight="1">
      <c r="B10" s="291" t="s">
        <v>719</v>
      </c>
      <c r="C10" s="292"/>
      <c r="D10" s="292"/>
      <c r="E10" s="292"/>
      <c r="F10" s="292"/>
      <c r="G10" s="292"/>
      <c r="H10" s="292"/>
      <c r="I10" s="292"/>
      <c r="J10" s="292"/>
      <c r="K10" s="293"/>
    </row>
    <row r="11" spans="1:11" ht="29">
      <c r="B11" s="247">
        <v>1</v>
      </c>
      <c r="C11" s="284" t="s">
        <v>720</v>
      </c>
      <c r="D11" s="294"/>
      <c r="E11" s="294"/>
      <c r="F11" s="294"/>
      <c r="G11" s="294"/>
      <c r="H11" s="295">
        <v>3435298993.0966997</v>
      </c>
      <c r="I11" s="295">
        <v>3189899794.8089995</v>
      </c>
      <c r="J11" s="295">
        <v>3463775361.4449005</v>
      </c>
      <c r="K11" s="295">
        <v>3266270947.9937997</v>
      </c>
    </row>
    <row r="12" spans="1:11" ht="15" customHeight="1">
      <c r="B12" s="291" t="s">
        <v>721</v>
      </c>
      <c r="C12" s="292"/>
      <c r="D12" s="292"/>
      <c r="E12" s="292"/>
      <c r="F12" s="292"/>
      <c r="G12" s="292"/>
      <c r="H12" s="292"/>
      <c r="I12" s="292"/>
      <c r="J12" s="292"/>
      <c r="K12" s="293"/>
    </row>
    <row r="13" spans="1:11" ht="43.5">
      <c r="B13" s="247">
        <v>2</v>
      </c>
      <c r="C13" s="284" t="s">
        <v>722</v>
      </c>
      <c r="D13" s="295">
        <v>3559787557.2499967</v>
      </c>
      <c r="E13" s="295">
        <v>3267034910.6000013</v>
      </c>
      <c r="F13" s="295">
        <v>3147427097.2300005</v>
      </c>
      <c r="G13" s="295">
        <v>3081456971.9699998</v>
      </c>
      <c r="H13" s="295">
        <v>154852823.95100001</v>
      </c>
      <c r="I13" s="295">
        <v>155429813.62</v>
      </c>
      <c r="J13" s="295">
        <v>152600053.89399999</v>
      </c>
      <c r="K13" s="295">
        <v>143546478.24550003</v>
      </c>
    </row>
    <row r="14" spans="1:11">
      <c r="B14" s="247">
        <v>3</v>
      </c>
      <c r="C14" s="296" t="s">
        <v>723</v>
      </c>
      <c r="D14" s="295">
        <v>1393148115.4199998</v>
      </c>
      <c r="E14" s="295">
        <v>1345710885.7599998</v>
      </c>
      <c r="F14" s="295">
        <v>1279120278.0599997</v>
      </c>
      <c r="G14" s="295">
        <v>1252968534.1800003</v>
      </c>
      <c r="H14" s="295">
        <v>69657405.770999998</v>
      </c>
      <c r="I14" s="295">
        <v>67285544.287999988</v>
      </c>
      <c r="J14" s="295">
        <v>63956013.90299999</v>
      </c>
      <c r="K14" s="295">
        <v>62648426.709000021</v>
      </c>
    </row>
    <row r="15" spans="1:11">
      <c r="B15" s="247">
        <v>4</v>
      </c>
      <c r="C15" s="296" t="s">
        <v>724</v>
      </c>
      <c r="D15" s="295">
        <v>666537634.21000004</v>
      </c>
      <c r="E15" s="295">
        <v>685606785.36000001</v>
      </c>
      <c r="F15" s="295">
        <v>687314483.75</v>
      </c>
      <c r="G15" s="295">
        <v>642120606.3599999</v>
      </c>
      <c r="H15" s="295">
        <v>85195418.180000007</v>
      </c>
      <c r="I15" s="295">
        <v>88144269.332000002</v>
      </c>
      <c r="J15" s="295">
        <v>88644039.990999997</v>
      </c>
      <c r="K15" s="295">
        <v>80898051.536499992</v>
      </c>
    </row>
    <row r="16" spans="1:11">
      <c r="B16" s="247">
        <v>5</v>
      </c>
      <c r="C16" s="284" t="s">
        <v>725</v>
      </c>
      <c r="D16" s="295">
        <v>2052623797.9599998</v>
      </c>
      <c r="E16" s="295">
        <v>1919649681.9099996</v>
      </c>
      <c r="F16" s="295">
        <v>2121021366.6699998</v>
      </c>
      <c r="G16" s="295">
        <v>2091818992.74</v>
      </c>
      <c r="H16" s="295">
        <v>1499106908.586</v>
      </c>
      <c r="I16" s="295">
        <v>1369770204.7339997</v>
      </c>
      <c r="J16" s="295">
        <v>1588697579.7439997</v>
      </c>
      <c r="K16" s="295">
        <v>1539121410.6119998</v>
      </c>
    </row>
    <row r="17" spans="2:11" ht="43.5">
      <c r="B17" s="247">
        <v>6</v>
      </c>
      <c r="C17" s="296" t="s">
        <v>726</v>
      </c>
      <c r="D17" s="295">
        <v>105090580.63999997</v>
      </c>
      <c r="E17" s="295">
        <v>117847342.35999998</v>
      </c>
      <c r="F17" s="295">
        <v>117215858.23999999</v>
      </c>
      <c r="G17" s="295">
        <v>201072721.16000003</v>
      </c>
      <c r="H17" s="295">
        <v>25125783.731999993</v>
      </c>
      <c r="I17" s="295">
        <v>28339963.617999997</v>
      </c>
      <c r="J17" s="295">
        <v>28229638.009999998</v>
      </c>
      <c r="K17" s="295">
        <v>48705578.360000007</v>
      </c>
    </row>
    <row r="18" spans="2:11" ht="29">
      <c r="B18" s="247">
        <v>7</v>
      </c>
      <c r="C18" s="296" t="s">
        <v>727</v>
      </c>
      <c r="D18" s="295">
        <v>1938783217.3199999</v>
      </c>
      <c r="E18" s="295">
        <v>1800358589.5499997</v>
      </c>
      <c r="F18" s="295">
        <v>2002361758.4299998</v>
      </c>
      <c r="G18" s="295">
        <v>1890221271.5799999</v>
      </c>
      <c r="H18" s="295">
        <v>1465231124.8540001</v>
      </c>
      <c r="I18" s="295">
        <v>1339986491.1159997</v>
      </c>
      <c r="J18" s="295">
        <v>1559024191.7339997</v>
      </c>
      <c r="K18" s="295">
        <v>1489890832.2519999</v>
      </c>
    </row>
    <row r="19" spans="2:11">
      <c r="B19" s="247">
        <v>8</v>
      </c>
      <c r="C19" s="296" t="s">
        <v>728</v>
      </c>
      <c r="D19" s="295">
        <v>8750000</v>
      </c>
      <c r="E19" s="295">
        <v>1443750</v>
      </c>
      <c r="F19" s="295">
        <v>1443750</v>
      </c>
      <c r="G19" s="295">
        <v>525000</v>
      </c>
      <c r="H19" s="295">
        <v>8750000</v>
      </c>
      <c r="I19" s="295">
        <v>1443750</v>
      </c>
      <c r="J19" s="295">
        <v>1443750</v>
      </c>
      <c r="K19" s="295">
        <v>525000</v>
      </c>
    </row>
    <row r="20" spans="2:11">
      <c r="B20" s="247">
        <v>9</v>
      </c>
      <c r="C20" s="296" t="s">
        <v>729</v>
      </c>
      <c r="D20" s="297"/>
      <c r="E20" s="297"/>
      <c r="F20" s="297"/>
      <c r="G20" s="297"/>
      <c r="H20" s="298"/>
      <c r="I20" s="298"/>
      <c r="J20" s="298"/>
      <c r="K20" s="298"/>
    </row>
    <row r="21" spans="2:11">
      <c r="B21" s="247">
        <v>10</v>
      </c>
      <c r="C21" s="284" t="s">
        <v>730</v>
      </c>
      <c r="D21" s="295">
        <v>694341579.31999981</v>
      </c>
      <c r="E21" s="295">
        <v>683869715.75</v>
      </c>
      <c r="F21" s="295">
        <v>675576472.90999997</v>
      </c>
      <c r="G21" s="295">
        <v>613991571.13</v>
      </c>
      <c r="H21" s="295">
        <v>135851873.21249998</v>
      </c>
      <c r="I21" s="295">
        <v>135380167.875</v>
      </c>
      <c r="J21" s="295">
        <v>141397935.50800002</v>
      </c>
      <c r="K21" s="295">
        <v>163469909.42300001</v>
      </c>
    </row>
    <row r="22" spans="2:11" ht="43.5">
      <c r="B22" s="247">
        <v>11</v>
      </c>
      <c r="C22" s="296" t="s">
        <v>731</v>
      </c>
      <c r="D22" s="295">
        <v>93438906.489999995</v>
      </c>
      <c r="E22" s="295">
        <v>91648971.409999996</v>
      </c>
      <c r="F22" s="295">
        <v>93325589.640000001</v>
      </c>
      <c r="G22" s="295">
        <v>122022616.21000001</v>
      </c>
      <c r="H22" s="295">
        <v>93438906.489999995</v>
      </c>
      <c r="I22" s="295">
        <v>91648971.409999996</v>
      </c>
      <c r="J22" s="295">
        <v>93325589.640000001</v>
      </c>
      <c r="K22" s="295">
        <v>122022616.21000001</v>
      </c>
    </row>
    <row r="23" spans="2:11" ht="29">
      <c r="B23" s="247">
        <v>12</v>
      </c>
      <c r="C23" s="296" t="s">
        <v>732</v>
      </c>
      <c r="D23" s="295">
        <v>0</v>
      </c>
      <c r="E23" s="295">
        <v>0</v>
      </c>
      <c r="F23" s="295">
        <v>0</v>
      </c>
      <c r="G23" s="295">
        <v>0</v>
      </c>
      <c r="H23" s="295">
        <v>0</v>
      </c>
      <c r="I23" s="295">
        <v>0</v>
      </c>
      <c r="J23" s="295">
        <v>0</v>
      </c>
      <c r="K23" s="295">
        <v>0</v>
      </c>
    </row>
    <row r="24" spans="2:11">
      <c r="B24" s="247">
        <v>13</v>
      </c>
      <c r="C24" s="296" t="s">
        <v>733</v>
      </c>
      <c r="D24" s="295">
        <v>600902672.8299998</v>
      </c>
      <c r="E24" s="295">
        <v>592220744.34000003</v>
      </c>
      <c r="F24" s="295">
        <v>582250883.26999998</v>
      </c>
      <c r="G24" s="295">
        <v>491968954.92000002</v>
      </c>
      <c r="H24" s="295">
        <v>42412966.722499996</v>
      </c>
      <c r="I24" s="295">
        <v>43731196.465000004</v>
      </c>
      <c r="J24" s="295">
        <v>48072345.868000001</v>
      </c>
      <c r="K24" s="295">
        <v>41447293.213</v>
      </c>
    </row>
    <row r="25" spans="2:11" ht="29">
      <c r="B25" s="247">
        <v>14</v>
      </c>
      <c r="C25" s="284" t="s">
        <v>734</v>
      </c>
      <c r="D25" s="295">
        <v>0</v>
      </c>
      <c r="E25" s="295">
        <v>0</v>
      </c>
      <c r="F25" s="295">
        <v>0</v>
      </c>
      <c r="G25" s="295">
        <v>0</v>
      </c>
      <c r="H25" s="295">
        <v>0</v>
      </c>
      <c r="I25" s="295">
        <v>0</v>
      </c>
      <c r="J25" s="295">
        <v>0</v>
      </c>
      <c r="K25" s="295">
        <v>0</v>
      </c>
    </row>
    <row r="26" spans="2:11" ht="29">
      <c r="B26" s="247">
        <v>15</v>
      </c>
      <c r="C26" s="284" t="s">
        <v>735</v>
      </c>
      <c r="D26" s="295">
        <v>149052318.86000001</v>
      </c>
      <c r="E26" s="295">
        <v>111401691.39</v>
      </c>
      <c r="F26" s="295">
        <v>93671961.510000005</v>
      </c>
      <c r="G26" s="295">
        <v>85495082.280000001</v>
      </c>
      <c r="H26" s="295">
        <v>7452615.9430000009</v>
      </c>
      <c r="I26" s="295">
        <v>5570084.5695000002</v>
      </c>
      <c r="J26" s="295">
        <v>4683598.0755000003</v>
      </c>
      <c r="K26" s="295">
        <v>4274754.1140000001</v>
      </c>
    </row>
    <row r="27" spans="2:11">
      <c r="B27" s="247">
        <v>16</v>
      </c>
      <c r="C27" s="284" t="s">
        <v>736</v>
      </c>
      <c r="D27" s="294"/>
      <c r="E27" s="294"/>
      <c r="F27" s="294"/>
      <c r="G27" s="294"/>
      <c r="H27" s="295">
        <v>1797264221.6925004</v>
      </c>
      <c r="I27" s="295">
        <v>1666150270.7984996</v>
      </c>
      <c r="J27" s="295">
        <v>1887379167.2214999</v>
      </c>
      <c r="K27" s="295">
        <v>1850412552.3945</v>
      </c>
    </row>
    <row r="28" spans="2:11">
      <c r="B28" s="299" t="s">
        <v>737</v>
      </c>
      <c r="C28" s="299"/>
      <c r="D28" s="299"/>
      <c r="E28" s="299"/>
      <c r="F28" s="299"/>
      <c r="G28" s="299"/>
      <c r="H28" s="299"/>
      <c r="I28" s="299"/>
      <c r="J28" s="299"/>
      <c r="K28" s="299"/>
    </row>
    <row r="29" spans="2:11" ht="29">
      <c r="B29" s="247">
        <v>17</v>
      </c>
      <c r="C29" s="284" t="s">
        <v>738</v>
      </c>
      <c r="D29" s="295">
        <v>0</v>
      </c>
      <c r="E29" s="295">
        <v>0</v>
      </c>
      <c r="F29" s="295">
        <v>0</v>
      </c>
      <c r="G29" s="295">
        <v>0</v>
      </c>
      <c r="H29" s="295">
        <v>0</v>
      </c>
      <c r="I29" s="295">
        <v>0</v>
      </c>
      <c r="J29" s="295">
        <v>0</v>
      </c>
      <c r="K29" s="295">
        <v>0</v>
      </c>
    </row>
    <row r="30" spans="2:11" ht="29">
      <c r="B30" s="247">
        <v>18</v>
      </c>
      <c r="C30" s="284" t="s">
        <v>739</v>
      </c>
      <c r="D30" s="295">
        <v>114042912.91000003</v>
      </c>
      <c r="E30" s="295">
        <v>139214828.53999996</v>
      </c>
      <c r="F30" s="295">
        <v>130877507.26000002</v>
      </c>
      <c r="G30" s="295">
        <v>133010298.21000001</v>
      </c>
      <c r="H30" s="295">
        <v>114042912.91000003</v>
      </c>
      <c r="I30" s="295">
        <v>139214828.53999996</v>
      </c>
      <c r="J30" s="295">
        <v>130877507.26000002</v>
      </c>
      <c r="K30" s="295">
        <v>133010298.21000001</v>
      </c>
    </row>
    <row r="31" spans="2:11">
      <c r="B31" s="247">
        <v>19</v>
      </c>
      <c r="C31" s="284" t="s">
        <v>740</v>
      </c>
      <c r="D31" s="295">
        <v>92187491.269999996</v>
      </c>
      <c r="E31" s="295">
        <v>92370495.75999999</v>
      </c>
      <c r="F31" s="295">
        <v>93443616.139999986</v>
      </c>
      <c r="G31" s="295">
        <v>120726897.57000001</v>
      </c>
      <c r="H31" s="295">
        <v>92187491.269999996</v>
      </c>
      <c r="I31" s="295">
        <v>92370495.75999999</v>
      </c>
      <c r="J31" s="295">
        <v>93443616.139999986</v>
      </c>
      <c r="K31" s="295">
        <v>120726897.57000001</v>
      </c>
    </row>
    <row r="32" spans="2:11">
      <c r="B32" s="300" t="s">
        <v>741</v>
      </c>
      <c r="C32" s="301" t="s">
        <v>742</v>
      </c>
      <c r="D32" s="294"/>
      <c r="E32" s="294"/>
      <c r="F32" s="294"/>
      <c r="G32" s="294"/>
      <c r="H32" s="302">
        <v>0</v>
      </c>
      <c r="I32" s="302">
        <v>0</v>
      </c>
      <c r="J32" s="302">
        <v>0</v>
      </c>
      <c r="K32" s="302">
        <v>0</v>
      </c>
    </row>
    <row r="33" spans="2:11">
      <c r="B33" s="300"/>
      <c r="C33" s="301"/>
      <c r="D33" s="294"/>
      <c r="E33" s="294"/>
      <c r="F33" s="294"/>
      <c r="G33" s="294"/>
      <c r="H33" s="303"/>
      <c r="I33" s="303"/>
      <c r="J33" s="303"/>
      <c r="K33" s="303"/>
    </row>
    <row r="34" spans="2:11">
      <c r="B34" s="300" t="s">
        <v>743</v>
      </c>
      <c r="C34" s="301" t="s">
        <v>744</v>
      </c>
      <c r="D34" s="294"/>
      <c r="E34" s="294"/>
      <c r="F34" s="294"/>
      <c r="G34" s="294"/>
      <c r="H34" s="302">
        <v>0</v>
      </c>
      <c r="I34" s="302">
        <v>0</v>
      </c>
      <c r="J34" s="302">
        <v>0</v>
      </c>
      <c r="K34" s="302">
        <v>0</v>
      </c>
    </row>
    <row r="35" spans="2:11">
      <c r="B35" s="300"/>
      <c r="C35" s="301"/>
      <c r="D35" s="294"/>
      <c r="E35" s="294"/>
      <c r="F35" s="294"/>
      <c r="G35" s="294"/>
      <c r="H35" s="303"/>
      <c r="I35" s="303"/>
      <c r="J35" s="303"/>
      <c r="K35" s="303"/>
    </row>
    <row r="36" spans="2:11">
      <c r="B36" s="247">
        <v>20</v>
      </c>
      <c r="C36" s="284" t="s">
        <v>745</v>
      </c>
      <c r="D36" s="295">
        <v>206230404.18000001</v>
      </c>
      <c r="E36" s="295">
        <v>231585324.29999995</v>
      </c>
      <c r="F36" s="295">
        <v>224321123.40000001</v>
      </c>
      <c r="G36" s="295">
        <v>253737195.78000003</v>
      </c>
      <c r="H36" s="295">
        <v>169190234.42500001</v>
      </c>
      <c r="I36" s="295">
        <v>179796262.20499998</v>
      </c>
      <c r="J36" s="295">
        <v>141832327.11299998</v>
      </c>
      <c r="K36" s="295">
        <v>168305013.53900003</v>
      </c>
    </row>
    <row r="37" spans="2:11">
      <c r="B37" s="300" t="s">
        <v>285</v>
      </c>
      <c r="C37" s="304" t="s">
        <v>746</v>
      </c>
      <c r="D37" s="305">
        <v>0</v>
      </c>
      <c r="E37" s="305">
        <v>0</v>
      </c>
      <c r="F37" s="305">
        <v>0</v>
      </c>
      <c r="G37" s="305">
        <v>0</v>
      </c>
      <c r="H37" s="302">
        <v>0</v>
      </c>
      <c r="I37" s="302">
        <v>0</v>
      </c>
      <c r="J37" s="302">
        <v>0</v>
      </c>
      <c r="K37" s="302">
        <v>0</v>
      </c>
    </row>
    <row r="38" spans="2:11">
      <c r="B38" s="300"/>
      <c r="C38" s="304"/>
      <c r="D38" s="306"/>
      <c r="E38" s="306"/>
      <c r="F38" s="306"/>
      <c r="G38" s="306"/>
      <c r="H38" s="303"/>
      <c r="I38" s="303"/>
      <c r="J38" s="303"/>
      <c r="K38" s="303"/>
    </row>
    <row r="39" spans="2:11">
      <c r="B39" s="300" t="s">
        <v>287</v>
      </c>
      <c r="C39" s="304" t="s">
        <v>747</v>
      </c>
      <c r="D39" s="305">
        <v>0</v>
      </c>
      <c r="E39" s="305">
        <v>0</v>
      </c>
      <c r="F39" s="305">
        <v>0</v>
      </c>
      <c r="G39" s="305">
        <v>0</v>
      </c>
      <c r="H39" s="302">
        <v>0</v>
      </c>
      <c r="I39" s="302">
        <v>0</v>
      </c>
      <c r="J39" s="302">
        <v>0</v>
      </c>
      <c r="K39" s="302">
        <v>0</v>
      </c>
    </row>
    <row r="40" spans="2:11">
      <c r="B40" s="300"/>
      <c r="C40" s="304"/>
      <c r="D40" s="306"/>
      <c r="E40" s="306"/>
      <c r="F40" s="306"/>
      <c r="G40" s="306"/>
      <c r="H40" s="303"/>
      <c r="I40" s="303"/>
      <c r="J40" s="303"/>
      <c r="K40" s="303"/>
    </row>
    <row r="41" spans="2:11">
      <c r="B41" s="300" t="s">
        <v>289</v>
      </c>
      <c r="C41" s="304" t="s">
        <v>748</v>
      </c>
      <c r="D41" s="305">
        <v>206230404.18000001</v>
      </c>
      <c r="E41" s="305">
        <v>231585324.29999995</v>
      </c>
      <c r="F41" s="305">
        <v>224321123.40000001</v>
      </c>
      <c r="G41" s="305">
        <v>253737195.78000003</v>
      </c>
      <c r="H41" s="305">
        <v>169190234.42500001</v>
      </c>
      <c r="I41" s="305">
        <v>179796262.20499998</v>
      </c>
      <c r="J41" s="305">
        <v>141832327.11299998</v>
      </c>
      <c r="K41" s="305">
        <v>168305013.53900003</v>
      </c>
    </row>
    <row r="42" spans="2:11">
      <c r="B42" s="300"/>
      <c r="C42" s="304"/>
      <c r="D42" s="306"/>
      <c r="E42" s="306"/>
      <c r="F42" s="306"/>
      <c r="G42" s="306"/>
      <c r="H42" s="306"/>
      <c r="I42" s="306"/>
      <c r="J42" s="306"/>
      <c r="K42" s="306"/>
    </row>
    <row r="43" spans="2:11">
      <c r="B43" s="307" t="s">
        <v>749</v>
      </c>
      <c r="C43" s="308"/>
      <c r="D43" s="308"/>
      <c r="E43" s="308"/>
      <c r="F43" s="308"/>
      <c r="G43" s="308"/>
      <c r="H43" s="308"/>
      <c r="I43" s="308"/>
      <c r="J43" s="308"/>
      <c r="K43" s="309"/>
    </row>
    <row r="44" spans="2:11">
      <c r="B44" s="310" t="s">
        <v>750</v>
      </c>
      <c r="C44" s="185" t="s">
        <v>751</v>
      </c>
      <c r="D44" s="311"/>
      <c r="E44" s="311"/>
      <c r="F44" s="311"/>
      <c r="G44" s="311"/>
      <c r="H44" s="295">
        <v>3435298993.0966997</v>
      </c>
      <c r="I44" s="295">
        <v>3189899794.8089995</v>
      </c>
      <c r="J44" s="295">
        <v>3463775361.4449005</v>
      </c>
      <c r="K44" s="295">
        <v>3266270947.9937997</v>
      </c>
    </row>
    <row r="45" spans="2:11">
      <c r="B45" s="310">
        <v>22</v>
      </c>
      <c r="C45" s="185" t="s">
        <v>752</v>
      </c>
      <c r="D45" s="311"/>
      <c r="E45" s="311"/>
      <c r="F45" s="311"/>
      <c r="G45" s="311"/>
      <c r="H45" s="295">
        <v>1628073987.2675004</v>
      </c>
      <c r="I45" s="295">
        <v>1486354008.5934997</v>
      </c>
      <c r="J45" s="295">
        <v>1745546840.1085</v>
      </c>
      <c r="K45" s="295">
        <v>1682107538.8555</v>
      </c>
    </row>
    <row r="46" spans="2:11">
      <c r="B46" s="310">
        <v>23</v>
      </c>
      <c r="C46" s="185" t="s">
        <v>753</v>
      </c>
      <c r="D46" s="311"/>
      <c r="E46" s="311"/>
      <c r="F46" s="311"/>
      <c r="G46" s="311"/>
      <c r="H46" s="312">
        <v>2.1100386223001939</v>
      </c>
      <c r="I46" s="312">
        <v>2.1461238549943586</v>
      </c>
      <c r="J46" s="312">
        <v>1.9843497074129495</v>
      </c>
      <c r="K46" s="312">
        <v>1.9417729678663462</v>
      </c>
    </row>
    <row r="48" spans="2:11">
      <c r="B48" s="148"/>
    </row>
  </sheetData>
  <mergeCells count="56">
    <mergeCell ref="K41:K42"/>
    <mergeCell ref="B43:K43"/>
    <mergeCell ref="D44:G44"/>
    <mergeCell ref="D45:G45"/>
    <mergeCell ref="D46:G46"/>
    <mergeCell ref="K39:K40"/>
    <mergeCell ref="B41:B42"/>
    <mergeCell ref="C41:C42"/>
    <mergeCell ref="D41:D42"/>
    <mergeCell ref="E41:E42"/>
    <mergeCell ref="F41:F42"/>
    <mergeCell ref="G41:G42"/>
    <mergeCell ref="H41:H42"/>
    <mergeCell ref="I41:I42"/>
    <mergeCell ref="J41:J42"/>
    <mergeCell ref="K37:K38"/>
    <mergeCell ref="B39:B40"/>
    <mergeCell ref="C39:C40"/>
    <mergeCell ref="D39:D40"/>
    <mergeCell ref="E39:E40"/>
    <mergeCell ref="F39:F40"/>
    <mergeCell ref="G39:G40"/>
    <mergeCell ref="H39:H40"/>
    <mergeCell ref="I39:I40"/>
    <mergeCell ref="J39:J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7:G7"/>
    <mergeCell ref="H7:K7"/>
    <mergeCell ref="B10:K10"/>
    <mergeCell ref="D11:G11"/>
    <mergeCell ref="B12:K12"/>
    <mergeCell ref="D20:G20"/>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782D-5DC6-46BC-8055-B5DF12DDCB04}">
  <sheetPr codeName="Sheet37"/>
  <dimension ref="B2:H44"/>
  <sheetViews>
    <sheetView workbookViewId="0">
      <selection activeCell="P6" sqref="P6"/>
    </sheetView>
  </sheetViews>
  <sheetFormatPr defaultColWidth="9.08984375" defaultRowHeight="14.5"/>
  <cols>
    <col min="1" max="1" width="3.54296875" style="2" customWidth="1"/>
    <col min="2" max="2" width="9.08984375" style="2"/>
    <col min="3" max="3" width="39.453125" style="2" customWidth="1"/>
    <col min="4" max="4" width="22.453125" style="2" customWidth="1"/>
    <col min="5" max="5" width="16" style="2" customWidth="1"/>
    <col min="6" max="6" width="18.453125" style="2" customWidth="1"/>
    <col min="7" max="7" width="12.54296875" style="2" customWidth="1"/>
    <col min="8" max="8" width="17.90625" style="2" customWidth="1"/>
    <col min="9" max="9" width="16.90625" style="2" customWidth="1"/>
    <col min="10" max="10" width="18.54296875" style="2" customWidth="1"/>
    <col min="11" max="16384" width="9.08984375" style="2"/>
  </cols>
  <sheetData>
    <row r="2" spans="2:8" ht="16.5">
      <c r="B2" s="313" t="s">
        <v>33</v>
      </c>
    </row>
    <row r="3" spans="2:8" ht="16">
      <c r="B3" s="314" t="s">
        <v>754</v>
      </c>
    </row>
    <row r="4" spans="2:8" s="115" customFormat="1" ht="15" thickBot="1"/>
    <row r="5" spans="2:8" ht="15" thickBot="1">
      <c r="B5" s="315"/>
      <c r="C5" s="316"/>
      <c r="D5" s="317" t="s">
        <v>131</v>
      </c>
      <c r="E5" s="317" t="s">
        <v>132</v>
      </c>
      <c r="F5" s="318" t="s">
        <v>133</v>
      </c>
      <c r="G5" s="319" t="s">
        <v>172</v>
      </c>
      <c r="H5" s="320" t="s">
        <v>173</v>
      </c>
    </row>
    <row r="6" spans="2:8" ht="15.75" customHeight="1" thickBot="1">
      <c r="B6" s="321" t="s">
        <v>755</v>
      </c>
      <c r="C6" s="322"/>
      <c r="D6" s="323" t="s">
        <v>756</v>
      </c>
      <c r="E6" s="324"/>
      <c r="F6" s="324"/>
      <c r="G6" s="325"/>
      <c r="H6" s="326" t="s">
        <v>757</v>
      </c>
    </row>
    <row r="7" spans="2:8" ht="15" customHeight="1" thickBot="1">
      <c r="B7" s="327"/>
      <c r="C7" s="328"/>
      <c r="D7" s="329" t="s">
        <v>758</v>
      </c>
      <c r="E7" s="329" t="s">
        <v>759</v>
      </c>
      <c r="F7" s="329" t="s">
        <v>760</v>
      </c>
      <c r="G7" s="330" t="s">
        <v>761</v>
      </c>
      <c r="H7" s="331"/>
    </row>
    <row r="8" spans="2:8" ht="15" thickBot="1">
      <c r="B8" s="332" t="s">
        <v>762</v>
      </c>
      <c r="C8" s="333"/>
      <c r="D8" s="333"/>
      <c r="E8" s="334"/>
      <c r="F8" s="333"/>
      <c r="G8" s="333"/>
      <c r="H8" s="335"/>
    </row>
    <row r="9" spans="2:8" ht="15" thickBot="1">
      <c r="B9" s="336">
        <v>1</v>
      </c>
      <c r="C9" s="337" t="s">
        <v>763</v>
      </c>
      <c r="D9" s="338">
        <v>564228236.16999996</v>
      </c>
      <c r="E9" s="339">
        <v>0</v>
      </c>
      <c r="F9" s="340">
        <v>0</v>
      </c>
      <c r="G9" s="341">
        <v>70025961.540000007</v>
      </c>
      <c r="H9" s="342">
        <v>634254197.70999992</v>
      </c>
    </row>
    <row r="10" spans="2:8" ht="15" thickBot="1">
      <c r="B10" s="343">
        <v>2</v>
      </c>
      <c r="C10" s="344" t="s">
        <v>17</v>
      </c>
      <c r="D10" s="345">
        <v>564228236.16999996</v>
      </c>
      <c r="E10" s="345">
        <v>0</v>
      </c>
      <c r="F10" s="346">
        <v>0</v>
      </c>
      <c r="G10" s="347">
        <v>70025961.540000007</v>
      </c>
      <c r="H10" s="348">
        <v>634254197.70999992</v>
      </c>
    </row>
    <row r="11" spans="2:8" ht="15" thickBot="1">
      <c r="B11" s="343">
        <v>3</v>
      </c>
      <c r="C11" s="344" t="s">
        <v>764</v>
      </c>
      <c r="D11" s="349"/>
      <c r="E11" s="345">
        <v>0</v>
      </c>
      <c r="F11" s="346">
        <v>0</v>
      </c>
      <c r="G11" s="347">
        <v>0</v>
      </c>
      <c r="H11" s="348">
        <v>0</v>
      </c>
    </row>
    <row r="12" spans="2:8" ht="15" thickBot="1">
      <c r="B12" s="350">
        <v>4</v>
      </c>
      <c r="C12" s="337" t="s">
        <v>765</v>
      </c>
      <c r="D12" s="349"/>
      <c r="E12" s="339">
        <v>2711706200.3599987</v>
      </c>
      <c r="F12" s="340">
        <v>813328976.74999976</v>
      </c>
      <c r="G12" s="351">
        <v>16311186.309999999</v>
      </c>
      <c r="H12" s="352">
        <v>3278048025.8954983</v>
      </c>
    </row>
    <row r="13" spans="2:8" ht="15" thickBot="1">
      <c r="B13" s="343">
        <v>5</v>
      </c>
      <c r="C13" s="344" t="s">
        <v>723</v>
      </c>
      <c r="D13" s="349"/>
      <c r="E13" s="353">
        <v>1672685577.3899992</v>
      </c>
      <c r="F13" s="354">
        <v>111418026.34</v>
      </c>
      <c r="G13" s="347">
        <v>8751805.049999997</v>
      </c>
      <c r="H13" s="348">
        <v>1703650228.5934992</v>
      </c>
    </row>
    <row r="14" spans="2:8" ht="15" thickBot="1">
      <c r="B14" s="343">
        <v>6</v>
      </c>
      <c r="C14" s="344" t="s">
        <v>724</v>
      </c>
      <c r="D14" s="349"/>
      <c r="E14" s="353">
        <v>1039020622.9699997</v>
      </c>
      <c r="F14" s="354">
        <v>701910950.40999973</v>
      </c>
      <c r="G14" s="347">
        <v>7559381.2600000007</v>
      </c>
      <c r="H14" s="348">
        <v>1574397797.3019993</v>
      </c>
    </row>
    <row r="15" spans="2:8" ht="15" thickBot="1">
      <c r="B15" s="350">
        <v>7</v>
      </c>
      <c r="C15" s="337" t="s">
        <v>766</v>
      </c>
      <c r="D15" s="349"/>
      <c r="E15" s="339">
        <v>2575814987.6100006</v>
      </c>
      <c r="F15" s="340">
        <v>384114244.95999998</v>
      </c>
      <c r="G15" s="351">
        <v>432039996.5</v>
      </c>
      <c r="H15" s="352">
        <v>1290473991.4500003</v>
      </c>
    </row>
    <row r="16" spans="2:8" ht="15" thickBot="1">
      <c r="B16" s="343">
        <v>8</v>
      </c>
      <c r="C16" s="344" t="s">
        <v>767</v>
      </c>
      <c r="D16" s="349"/>
      <c r="E16" s="355">
        <v>104973250.03000002</v>
      </c>
      <c r="F16" s="354">
        <v>0</v>
      </c>
      <c r="G16" s="347">
        <v>0</v>
      </c>
      <c r="H16" s="348">
        <v>2757246.335</v>
      </c>
    </row>
    <row r="17" spans="2:8" ht="15" thickBot="1">
      <c r="B17" s="343">
        <v>9</v>
      </c>
      <c r="C17" s="356" t="s">
        <v>768</v>
      </c>
      <c r="D17" s="349"/>
      <c r="E17" s="353">
        <v>2470841737.5800004</v>
      </c>
      <c r="F17" s="354">
        <v>384114244.95999998</v>
      </c>
      <c r="G17" s="347">
        <v>432039996.5</v>
      </c>
      <c r="H17" s="348">
        <v>1287716745.1150002</v>
      </c>
    </row>
    <row r="18" spans="2:8" ht="15" thickBot="1">
      <c r="B18" s="350">
        <v>10</v>
      </c>
      <c r="C18" s="337" t="s">
        <v>769</v>
      </c>
      <c r="D18" s="349"/>
      <c r="E18" s="339">
        <v>0</v>
      </c>
      <c r="F18" s="340">
        <v>0</v>
      </c>
      <c r="G18" s="351">
        <v>0</v>
      </c>
      <c r="H18" s="352">
        <v>0</v>
      </c>
    </row>
    <row r="19" spans="2:8" ht="15" thickBot="1">
      <c r="B19" s="350">
        <v>11</v>
      </c>
      <c r="C19" s="337" t="s">
        <v>770</v>
      </c>
      <c r="D19" s="339">
        <v>111278.69</v>
      </c>
      <c r="E19" s="339">
        <v>245419444.42000103</v>
      </c>
      <c r="F19" s="340">
        <v>0</v>
      </c>
      <c r="G19" s="351">
        <v>0</v>
      </c>
      <c r="H19" s="352">
        <v>0</v>
      </c>
    </row>
    <row r="20" spans="2:8" ht="15" thickBot="1">
      <c r="B20" s="343">
        <v>12</v>
      </c>
      <c r="C20" s="344" t="s">
        <v>771</v>
      </c>
      <c r="D20" s="353">
        <v>111278.69</v>
      </c>
      <c r="E20" s="349"/>
      <c r="F20" s="357"/>
      <c r="G20" s="358"/>
      <c r="H20" s="359"/>
    </row>
    <row r="21" spans="2:8" ht="29.5" thickBot="1">
      <c r="B21" s="343">
        <v>13</v>
      </c>
      <c r="C21" s="344" t="s">
        <v>772</v>
      </c>
      <c r="D21" s="349"/>
      <c r="E21" s="353">
        <v>245419444.42000103</v>
      </c>
      <c r="F21" s="354">
        <v>0</v>
      </c>
      <c r="G21" s="347">
        <v>0</v>
      </c>
      <c r="H21" s="348">
        <v>0</v>
      </c>
    </row>
    <row r="22" spans="2:8" ht="15" thickBot="1">
      <c r="B22" s="360">
        <v>14</v>
      </c>
      <c r="C22" s="361" t="s">
        <v>773</v>
      </c>
      <c r="D22" s="362"/>
      <c r="E22" s="362"/>
      <c r="F22" s="363"/>
      <c r="G22" s="364"/>
      <c r="H22" s="365">
        <v>5202776215.0554991</v>
      </c>
    </row>
    <row r="23" spans="2:8" ht="23.25" customHeight="1" thickBot="1">
      <c r="B23" s="366" t="s">
        <v>774</v>
      </c>
      <c r="C23" s="367"/>
      <c r="D23" s="367"/>
      <c r="E23" s="367"/>
      <c r="F23" s="367"/>
      <c r="G23" s="367"/>
      <c r="H23" s="368"/>
    </row>
    <row r="24" spans="2:8" ht="15" thickBot="1">
      <c r="B24" s="350">
        <v>15</v>
      </c>
      <c r="C24" s="337" t="s">
        <v>720</v>
      </c>
      <c r="D24" s="369"/>
      <c r="E24" s="370"/>
      <c r="F24" s="371"/>
      <c r="G24" s="372"/>
      <c r="H24" s="352"/>
    </row>
    <row r="25" spans="2:8" ht="29.5" thickBot="1">
      <c r="B25" s="350" t="s">
        <v>775</v>
      </c>
      <c r="C25" s="337" t="s">
        <v>776</v>
      </c>
      <c r="D25" s="373"/>
      <c r="E25" s="339">
        <v>0</v>
      </c>
      <c r="F25" s="340">
        <v>0</v>
      </c>
      <c r="G25" s="340">
        <v>0</v>
      </c>
      <c r="H25" s="352">
        <v>0</v>
      </c>
    </row>
    <row r="26" spans="2:8" ht="42" customHeight="1" thickBot="1">
      <c r="B26" s="350">
        <v>16</v>
      </c>
      <c r="C26" s="337" t="s">
        <v>777</v>
      </c>
      <c r="D26" s="369"/>
      <c r="E26" s="339">
        <v>38297720.609999999</v>
      </c>
      <c r="F26" s="340">
        <v>0</v>
      </c>
      <c r="G26" s="340">
        <v>0</v>
      </c>
      <c r="H26" s="352">
        <v>19148860.305</v>
      </c>
    </row>
    <row r="27" spans="2:8" ht="45.75" customHeight="1" thickBot="1">
      <c r="B27" s="350">
        <v>17</v>
      </c>
      <c r="C27" s="337" t="s">
        <v>778</v>
      </c>
      <c r="D27" s="369"/>
      <c r="E27" s="339">
        <v>342689388.5800001</v>
      </c>
      <c r="F27" s="340">
        <v>312456609.92000002</v>
      </c>
      <c r="G27" s="340">
        <v>3500918697.6599932</v>
      </c>
      <c r="H27" s="352">
        <v>3016809019.2619944</v>
      </c>
    </row>
    <row r="28" spans="2:8" ht="44" thickBot="1">
      <c r="B28" s="343">
        <v>18</v>
      </c>
      <c r="C28" s="374" t="s">
        <v>779</v>
      </c>
      <c r="D28" s="369"/>
      <c r="E28" s="353">
        <v>0</v>
      </c>
      <c r="F28" s="354">
        <v>0</v>
      </c>
      <c r="G28" s="354">
        <v>0</v>
      </c>
      <c r="H28" s="348">
        <v>0</v>
      </c>
    </row>
    <row r="29" spans="2:8" ht="58.5" thickBot="1">
      <c r="B29" s="343">
        <v>19</v>
      </c>
      <c r="C29" s="344" t="s">
        <v>780</v>
      </c>
      <c r="D29" s="369"/>
      <c r="E29" s="353">
        <v>27102322.600000001</v>
      </c>
      <c r="F29" s="354">
        <v>10805994.449999992</v>
      </c>
      <c r="G29" s="354">
        <v>108497433.94000003</v>
      </c>
      <c r="H29" s="348">
        <v>116610663.42500003</v>
      </c>
    </row>
    <row r="30" spans="2:8" ht="58.5" thickBot="1">
      <c r="B30" s="343">
        <v>20</v>
      </c>
      <c r="C30" s="344" t="s">
        <v>781</v>
      </c>
      <c r="D30" s="369"/>
      <c r="E30" s="353">
        <v>240512372.66000015</v>
      </c>
      <c r="F30" s="354">
        <v>264891762.13000005</v>
      </c>
      <c r="G30" s="354">
        <v>2028108216.2499938</v>
      </c>
      <c r="H30" s="348">
        <v>2891668304.0579944</v>
      </c>
    </row>
    <row r="31" spans="2:8" ht="44" thickBot="1">
      <c r="B31" s="343">
        <v>21</v>
      </c>
      <c r="C31" s="375" t="s">
        <v>782</v>
      </c>
      <c r="D31" s="369"/>
      <c r="E31" s="353">
        <v>0</v>
      </c>
      <c r="F31" s="354">
        <v>0</v>
      </c>
      <c r="G31" s="354">
        <v>0</v>
      </c>
      <c r="H31" s="348">
        <v>915074252.85049927</v>
      </c>
    </row>
    <row r="32" spans="2:8" ht="15" thickBot="1">
      <c r="B32" s="343">
        <v>22</v>
      </c>
      <c r="C32" s="344" t="s">
        <v>783</v>
      </c>
      <c r="D32" s="369"/>
      <c r="E32" s="353">
        <v>27284819.429999996</v>
      </c>
      <c r="F32" s="354">
        <v>29256724.56000001</v>
      </c>
      <c r="G32" s="354">
        <v>1364313047.4699988</v>
      </c>
      <c r="H32" s="348">
        <v>0</v>
      </c>
    </row>
    <row r="33" spans="2:8" ht="44" thickBot="1">
      <c r="B33" s="343">
        <v>23</v>
      </c>
      <c r="C33" s="375" t="s">
        <v>782</v>
      </c>
      <c r="D33" s="369"/>
      <c r="E33" s="353">
        <v>27284819.429999996</v>
      </c>
      <c r="F33" s="354">
        <v>29256724.56000001</v>
      </c>
      <c r="G33" s="354">
        <v>1364313047.4699988</v>
      </c>
      <c r="H33" s="348">
        <v>0</v>
      </c>
    </row>
    <row r="34" spans="2:8" ht="58.5" thickBot="1">
      <c r="B34" s="343">
        <v>24</v>
      </c>
      <c r="C34" s="344" t="s">
        <v>784</v>
      </c>
      <c r="D34" s="369"/>
      <c r="E34" s="353">
        <v>47789873.890000001</v>
      </c>
      <c r="F34" s="354">
        <v>7502128.7799999993</v>
      </c>
      <c r="G34" s="354">
        <v>0</v>
      </c>
      <c r="H34" s="348">
        <v>8530051.7789999992</v>
      </c>
    </row>
    <row r="35" spans="2:8" ht="15" thickBot="1">
      <c r="B35" s="350">
        <v>25</v>
      </c>
      <c r="C35" s="337" t="s">
        <v>785</v>
      </c>
      <c r="D35" s="369"/>
      <c r="E35" s="339">
        <v>0</v>
      </c>
      <c r="F35" s="340">
        <v>0</v>
      </c>
      <c r="G35" s="340">
        <v>0</v>
      </c>
      <c r="H35" s="340">
        <v>0</v>
      </c>
    </row>
    <row r="36" spans="2:8" ht="15" thickBot="1">
      <c r="B36" s="350">
        <v>26</v>
      </c>
      <c r="C36" s="337" t="s">
        <v>786</v>
      </c>
      <c r="D36" s="369"/>
      <c r="E36" s="376">
        <f>SUM(E37,E38,E39,E40,E41)</f>
        <v>58486046.550000004</v>
      </c>
      <c r="F36" s="376">
        <f>SUM(F37,F38,F39,F40,F41)</f>
        <v>0</v>
      </c>
      <c r="G36" s="376">
        <f>SUM(G37,G38,G39,G40,G41)</f>
        <v>39610676.140007019</v>
      </c>
      <c r="H36" s="340">
        <f>SUM(H37,H38,H39,H40,H41)</f>
        <v>992085.91999999993</v>
      </c>
    </row>
    <row r="37" spans="2:8" ht="15" thickBot="1">
      <c r="B37" s="343">
        <v>27</v>
      </c>
      <c r="C37" s="344" t="s">
        <v>787</v>
      </c>
      <c r="D37" s="369"/>
      <c r="E37" s="369"/>
      <c r="F37" s="377"/>
      <c r="G37" s="354">
        <v>0</v>
      </c>
      <c r="H37" s="378">
        <v>0</v>
      </c>
    </row>
    <row r="38" spans="2:8" ht="44" thickBot="1">
      <c r="B38" s="343">
        <v>28</v>
      </c>
      <c r="C38" s="344" t="s">
        <v>788</v>
      </c>
      <c r="D38" s="369"/>
      <c r="E38" s="379">
        <v>0</v>
      </c>
      <c r="F38" s="380"/>
      <c r="G38" s="381"/>
      <c r="H38" s="348">
        <v>0</v>
      </c>
    </row>
    <row r="39" spans="2:8" ht="15" thickBot="1">
      <c r="B39" s="343">
        <v>29</v>
      </c>
      <c r="C39" s="344" t="s">
        <v>789</v>
      </c>
      <c r="D39" s="382"/>
      <c r="E39" s="379">
        <v>0</v>
      </c>
      <c r="F39" s="380"/>
      <c r="G39" s="381"/>
      <c r="H39" s="348">
        <v>0</v>
      </c>
    </row>
    <row r="40" spans="2:8" ht="29.5" thickBot="1">
      <c r="B40" s="343">
        <v>30</v>
      </c>
      <c r="C40" s="344" t="s">
        <v>790</v>
      </c>
      <c r="D40" s="369"/>
      <c r="E40" s="379">
        <v>992085.91999999993</v>
      </c>
      <c r="F40" s="380"/>
      <c r="G40" s="381"/>
      <c r="H40" s="348">
        <v>992085.91999999993</v>
      </c>
    </row>
    <row r="41" spans="2:8" ht="29.5" thickBot="1">
      <c r="B41" s="343">
        <v>31</v>
      </c>
      <c r="C41" s="344" t="s">
        <v>791</v>
      </c>
      <c r="D41" s="369"/>
      <c r="E41" s="383">
        <v>57493960.630000003</v>
      </c>
      <c r="F41" s="384">
        <v>0</v>
      </c>
      <c r="G41" s="354">
        <v>39610676.140007019</v>
      </c>
      <c r="H41" s="348"/>
    </row>
    <row r="42" spans="2:8" ht="15" thickBot="1">
      <c r="B42" s="350">
        <v>32</v>
      </c>
      <c r="C42" s="337" t="s">
        <v>792</v>
      </c>
      <c r="D42" s="369"/>
      <c r="E42" s="385">
        <v>749954991.68999994</v>
      </c>
      <c r="F42" s="386">
        <v>0</v>
      </c>
      <c r="G42" s="386">
        <v>0</v>
      </c>
      <c r="H42" s="387">
        <v>37497749.5845</v>
      </c>
    </row>
    <row r="43" spans="2:8" ht="15" thickBot="1">
      <c r="B43" s="360">
        <v>33</v>
      </c>
      <c r="C43" s="361" t="s">
        <v>793</v>
      </c>
      <c r="D43" s="362"/>
      <c r="E43" s="362"/>
      <c r="F43" s="363"/>
      <c r="G43" s="388"/>
      <c r="H43" s="365">
        <v>3134217750.509501</v>
      </c>
    </row>
    <row r="44" spans="2:8" ht="15" thickBot="1">
      <c r="B44" s="389">
        <v>34</v>
      </c>
      <c r="C44" s="390" t="s">
        <v>794</v>
      </c>
      <c r="D44" s="391"/>
      <c r="E44" s="391"/>
      <c r="F44" s="392"/>
      <c r="G44" s="392"/>
      <c r="H44" s="393">
        <v>1.6599919435111781</v>
      </c>
    </row>
  </sheetData>
  <mergeCells count="8">
    <mergeCell ref="E39:G39"/>
    <mergeCell ref="E40:G40"/>
    <mergeCell ref="B5:C5"/>
    <mergeCell ref="B6:C7"/>
    <mergeCell ref="D6:G6"/>
    <mergeCell ref="H6:H7"/>
    <mergeCell ref="B23:H23"/>
    <mergeCell ref="E38:G38"/>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F139F-4413-4FAE-AC4F-90177A9214AF}">
  <sheetPr codeName="Sheet41">
    <pageSetUpPr fitToPage="1"/>
  </sheetPr>
  <dimension ref="A1:Q30"/>
  <sheetViews>
    <sheetView workbookViewId="0">
      <selection activeCell="P6" sqref="P6"/>
    </sheetView>
  </sheetViews>
  <sheetFormatPr defaultColWidth="9.08984375" defaultRowHeight="14.5"/>
  <cols>
    <col min="1" max="1" width="5.90625" style="2" customWidth="1"/>
    <col min="2" max="2" width="24" style="2" bestFit="1" customWidth="1"/>
    <col min="3" max="3" width="12.54296875" style="2" bestFit="1" customWidth="1"/>
    <col min="4" max="4" width="12.90625" style="2" bestFit="1" customWidth="1"/>
    <col min="5" max="5" width="12" style="2" bestFit="1" customWidth="1"/>
    <col min="6" max="7" width="9.453125" style="2" bestFit="1" customWidth="1"/>
    <col min="8" max="8" width="10.08984375" style="2" bestFit="1" customWidth="1"/>
    <col min="9" max="14" width="9.453125" style="2" bestFit="1" customWidth="1"/>
    <col min="15" max="15" width="10.54296875" style="2" customWidth="1"/>
    <col min="16" max="16" width="11.54296875" style="2" bestFit="1" customWidth="1"/>
    <col min="17" max="17" width="9.453125" style="2" bestFit="1" customWidth="1"/>
    <col min="18" max="16384" width="9.08984375" style="2"/>
  </cols>
  <sheetData>
    <row r="1" spans="1:17">
      <c r="A1" s="394" t="s">
        <v>795</v>
      </c>
    </row>
    <row r="2" spans="1:17" ht="16">
      <c r="A2" s="314"/>
      <c r="B2" s="395"/>
      <c r="C2" s="395"/>
      <c r="D2" s="395"/>
      <c r="E2" s="395"/>
      <c r="F2" s="395"/>
      <c r="G2" s="395"/>
      <c r="H2" s="395"/>
      <c r="I2" s="395"/>
      <c r="J2" s="395"/>
      <c r="K2" s="395"/>
      <c r="L2" s="395"/>
      <c r="M2" s="395"/>
      <c r="N2" s="395"/>
      <c r="O2" s="395"/>
      <c r="P2" s="395"/>
      <c r="Q2" s="395"/>
    </row>
    <row r="3" spans="1:17" ht="16.5" thickBot="1">
      <c r="A3" s="314"/>
      <c r="B3" s="395"/>
      <c r="C3" s="395"/>
      <c r="D3" s="395"/>
      <c r="E3" s="395"/>
      <c r="F3" s="395"/>
      <c r="G3" s="395"/>
      <c r="H3" s="395"/>
      <c r="I3" s="395"/>
      <c r="J3" s="395"/>
      <c r="K3" s="395"/>
      <c r="L3" s="395"/>
      <c r="M3" s="395"/>
      <c r="N3" s="395"/>
      <c r="O3" s="395"/>
      <c r="P3" s="395"/>
      <c r="Q3" s="395"/>
    </row>
    <row r="4" spans="1:17" ht="16.5" thickBot="1">
      <c r="A4" s="396"/>
      <c r="B4" s="396"/>
      <c r="C4" s="397" t="s">
        <v>131</v>
      </c>
      <c r="D4" s="398" t="s">
        <v>132</v>
      </c>
      <c r="E4" s="398" t="s">
        <v>133</v>
      </c>
      <c r="F4" s="398" t="s">
        <v>172</v>
      </c>
      <c r="G4" s="398" t="s">
        <v>173</v>
      </c>
      <c r="H4" s="398" t="s">
        <v>507</v>
      </c>
      <c r="I4" s="398" t="s">
        <v>393</v>
      </c>
      <c r="J4" s="398" t="s">
        <v>508</v>
      </c>
      <c r="K4" s="398" t="s">
        <v>509</v>
      </c>
      <c r="L4" s="398" t="s">
        <v>510</v>
      </c>
      <c r="M4" s="398" t="s">
        <v>511</v>
      </c>
      <c r="N4" s="398" t="s">
        <v>512</v>
      </c>
      <c r="O4" s="398" t="s">
        <v>513</v>
      </c>
      <c r="P4" s="398" t="s">
        <v>796</v>
      </c>
      <c r="Q4" s="398" t="s">
        <v>797</v>
      </c>
    </row>
    <row r="5" spans="1:17" ht="40.5" customHeight="1" thickBot="1">
      <c r="A5" s="396"/>
      <c r="B5" s="396"/>
      <c r="C5" s="399" t="s">
        <v>798</v>
      </c>
      <c r="D5" s="400"/>
      <c r="E5" s="400"/>
      <c r="F5" s="400"/>
      <c r="G5" s="400"/>
      <c r="H5" s="401"/>
      <c r="I5" s="402" t="s">
        <v>799</v>
      </c>
      <c r="J5" s="400"/>
      <c r="K5" s="400"/>
      <c r="L5" s="400"/>
      <c r="M5" s="400"/>
      <c r="N5" s="401"/>
      <c r="O5" s="403" t="s">
        <v>800</v>
      </c>
      <c r="P5" s="399" t="s">
        <v>801</v>
      </c>
      <c r="Q5" s="401"/>
    </row>
    <row r="6" spans="1:17" ht="57.75" customHeight="1" thickBot="1">
      <c r="A6" s="396"/>
      <c r="B6" s="396"/>
      <c r="C6" s="404" t="s">
        <v>802</v>
      </c>
      <c r="D6" s="405"/>
      <c r="E6" s="406"/>
      <c r="F6" s="407" t="s">
        <v>803</v>
      </c>
      <c r="G6" s="405"/>
      <c r="H6" s="406"/>
      <c r="I6" s="407" t="s">
        <v>804</v>
      </c>
      <c r="J6" s="405"/>
      <c r="K6" s="406"/>
      <c r="L6" s="407" t="s">
        <v>805</v>
      </c>
      <c r="M6" s="405"/>
      <c r="N6" s="406"/>
      <c r="O6" s="408"/>
      <c r="P6" s="409" t="s">
        <v>806</v>
      </c>
      <c r="Q6" s="409" t="s">
        <v>807</v>
      </c>
    </row>
    <row r="7" spans="1:17" ht="25.5" thickBot="1">
      <c r="A7" s="396"/>
      <c r="B7" s="410"/>
      <c r="C7" s="411"/>
      <c r="D7" s="398" t="s">
        <v>808</v>
      </c>
      <c r="E7" s="398" t="s">
        <v>809</v>
      </c>
      <c r="F7" s="411"/>
      <c r="G7" s="398" t="s">
        <v>809</v>
      </c>
      <c r="H7" s="398" t="s">
        <v>810</v>
      </c>
      <c r="I7" s="412"/>
      <c r="J7" s="413" t="s">
        <v>808</v>
      </c>
      <c r="K7" s="413" t="s">
        <v>809</v>
      </c>
      <c r="L7" s="411"/>
      <c r="M7" s="413" t="s">
        <v>809</v>
      </c>
      <c r="N7" s="413" t="s">
        <v>810</v>
      </c>
      <c r="O7" s="411"/>
      <c r="P7" s="414"/>
      <c r="Q7" s="414"/>
    </row>
    <row r="8" spans="1:17" ht="25.5" thickBot="1">
      <c r="A8" s="415" t="s">
        <v>811</v>
      </c>
      <c r="B8" s="416" t="s">
        <v>812</v>
      </c>
      <c r="C8" s="417">
        <f>SUM(D8:E8)</f>
        <v>3372713674.1900001</v>
      </c>
      <c r="D8" s="418">
        <v>3372713674.1900001</v>
      </c>
      <c r="E8" s="418"/>
      <c r="F8" s="417">
        <f>SUM(G8:H8)</f>
        <v>0</v>
      </c>
      <c r="G8" s="418"/>
      <c r="H8" s="418"/>
      <c r="I8" s="418"/>
      <c r="J8" s="417"/>
      <c r="K8" s="417"/>
      <c r="L8" s="417"/>
      <c r="M8" s="417"/>
      <c r="N8" s="417"/>
      <c r="O8" s="419"/>
      <c r="P8" s="420"/>
      <c r="Q8" s="420"/>
    </row>
    <row r="9" spans="1:17" ht="15" thickBot="1">
      <c r="A9" s="415" t="s">
        <v>529</v>
      </c>
      <c r="B9" s="416" t="s">
        <v>813</v>
      </c>
      <c r="C9" s="417">
        <f t="shared" ref="C9:C29" si="0">SUM(D9:E9)</f>
        <v>4135527006.25</v>
      </c>
      <c r="D9" s="418">
        <f>SUM(D10:D14,D16)</f>
        <v>3565758761.9299998</v>
      </c>
      <c r="E9" s="418">
        <f t="shared" ref="E9" si="1">SUM(E10:E14,E16)</f>
        <v>569768244.32000005</v>
      </c>
      <c r="F9" s="417">
        <f t="shared" ref="F9:F29" si="2">SUM(G9:H9)</f>
        <v>35937367.660000004</v>
      </c>
      <c r="G9" s="418">
        <f t="shared" ref="G9:H9" si="3">SUM(G10:G14,G16)</f>
        <v>0</v>
      </c>
      <c r="H9" s="418">
        <f t="shared" si="3"/>
        <v>35937367.660000004</v>
      </c>
      <c r="I9" s="418">
        <f t="shared" ref="I9:I29" si="4">SUM(J9:K9)</f>
        <v>-29596090.759999998</v>
      </c>
      <c r="J9" s="417">
        <f t="shared" ref="J9:K9" si="5">SUM(J10:J14,J16)</f>
        <v>-11377258.239999998</v>
      </c>
      <c r="K9" s="417">
        <f t="shared" si="5"/>
        <v>-18218832.52</v>
      </c>
      <c r="L9" s="417">
        <f t="shared" ref="L9:L29" si="6">SUM(M9:N9)</f>
        <v>-12947267.17</v>
      </c>
      <c r="M9" s="417">
        <f t="shared" ref="M9:N9" si="7">SUM(M10:M14,M16)</f>
        <v>0</v>
      </c>
      <c r="N9" s="417">
        <f t="shared" si="7"/>
        <v>-12947267.17</v>
      </c>
      <c r="O9" s="419"/>
      <c r="P9" s="418">
        <f>SUM(P10:P16)</f>
        <v>4332385760.9200001</v>
      </c>
      <c r="Q9" s="418">
        <f>SUM(Q10:Q16)</f>
        <v>40655038.530000001</v>
      </c>
    </row>
    <row r="10" spans="1:17" ht="15" thickBot="1">
      <c r="A10" s="421" t="s">
        <v>580</v>
      </c>
      <c r="B10" s="422" t="s">
        <v>814</v>
      </c>
      <c r="C10" s="423">
        <f t="shared" si="0"/>
        <v>6763.42</v>
      </c>
      <c r="D10" s="423">
        <v>17.05</v>
      </c>
      <c r="E10" s="423">
        <v>6746.37</v>
      </c>
      <c r="F10" s="418">
        <f t="shared" si="2"/>
        <v>0</v>
      </c>
      <c r="G10" s="418"/>
      <c r="H10" s="418">
        <v>0</v>
      </c>
      <c r="I10" s="418">
        <f t="shared" si="4"/>
        <v>-49.6</v>
      </c>
      <c r="J10" s="418">
        <v>-0.01</v>
      </c>
      <c r="K10" s="418">
        <v>-49.59</v>
      </c>
      <c r="L10" s="418">
        <f t="shared" si="6"/>
        <v>0</v>
      </c>
      <c r="M10" s="418"/>
      <c r="N10" s="418">
        <v>0</v>
      </c>
      <c r="O10" s="420"/>
      <c r="P10" s="418">
        <v>0</v>
      </c>
      <c r="Q10" s="418">
        <v>0</v>
      </c>
    </row>
    <row r="11" spans="1:17" ht="15" thickBot="1">
      <c r="A11" s="421" t="s">
        <v>815</v>
      </c>
      <c r="B11" s="422" t="s">
        <v>816</v>
      </c>
      <c r="C11" s="423">
        <f t="shared" si="0"/>
        <v>56426467.259999998</v>
      </c>
      <c r="D11" s="423">
        <v>51319847.149999999</v>
      </c>
      <c r="E11" s="423">
        <v>5106620.1100000003</v>
      </c>
      <c r="F11" s="418">
        <f t="shared" si="2"/>
        <v>0</v>
      </c>
      <c r="G11" s="418"/>
      <c r="H11" s="418">
        <v>0</v>
      </c>
      <c r="I11" s="418">
        <f t="shared" si="4"/>
        <v>-136002.09999999998</v>
      </c>
      <c r="J11" s="418">
        <v>-101187.26</v>
      </c>
      <c r="K11" s="418">
        <v>-34814.839999999997</v>
      </c>
      <c r="L11" s="418">
        <f t="shared" si="6"/>
        <v>0</v>
      </c>
      <c r="M11" s="418"/>
      <c r="N11" s="418">
        <v>0</v>
      </c>
      <c r="O11" s="420"/>
      <c r="P11" s="418">
        <v>884021.99</v>
      </c>
      <c r="Q11" s="418">
        <v>0</v>
      </c>
    </row>
    <row r="12" spans="1:17" ht="15" thickBot="1">
      <c r="A12" s="421" t="s">
        <v>817</v>
      </c>
      <c r="B12" s="422" t="s">
        <v>818</v>
      </c>
      <c r="C12" s="423">
        <f t="shared" si="0"/>
        <v>2256.8199999999997</v>
      </c>
      <c r="D12" s="423">
        <v>87.68</v>
      </c>
      <c r="E12" s="423">
        <v>2169.14</v>
      </c>
      <c r="F12" s="418">
        <f t="shared" si="2"/>
        <v>0</v>
      </c>
      <c r="G12" s="418"/>
      <c r="H12" s="418">
        <v>0</v>
      </c>
      <c r="I12" s="418">
        <f t="shared" si="4"/>
        <v>-12.36</v>
      </c>
      <c r="J12" s="418">
        <v>-0.28999999999999998</v>
      </c>
      <c r="K12" s="418">
        <v>-12.07</v>
      </c>
      <c r="L12" s="418">
        <f t="shared" si="6"/>
        <v>0</v>
      </c>
      <c r="M12" s="418"/>
      <c r="N12" s="418">
        <v>0</v>
      </c>
      <c r="O12" s="420"/>
      <c r="P12" s="418">
        <v>0</v>
      </c>
      <c r="Q12" s="418">
        <v>0</v>
      </c>
    </row>
    <row r="13" spans="1:17" ht="15" thickBot="1">
      <c r="A13" s="421" t="s">
        <v>819</v>
      </c>
      <c r="B13" s="422" t="s">
        <v>820</v>
      </c>
      <c r="C13" s="423">
        <f t="shared" si="0"/>
        <v>149690085.54999998</v>
      </c>
      <c r="D13" s="423">
        <v>148323588.69999999</v>
      </c>
      <c r="E13" s="423">
        <v>1366496.85</v>
      </c>
      <c r="F13" s="418">
        <f t="shared" si="2"/>
        <v>0</v>
      </c>
      <c r="G13" s="418"/>
      <c r="H13" s="418">
        <v>0</v>
      </c>
      <c r="I13" s="418">
        <f t="shared" si="4"/>
        <v>-1169354.1500000001</v>
      </c>
      <c r="J13" s="418">
        <v>-1159877.54</v>
      </c>
      <c r="K13" s="418">
        <v>-9476.61</v>
      </c>
      <c r="L13" s="418">
        <f t="shared" si="6"/>
        <v>0</v>
      </c>
      <c r="M13" s="418"/>
      <c r="N13" s="418">
        <v>0</v>
      </c>
      <c r="O13" s="420"/>
      <c r="P13" s="418">
        <v>86245244.109999999</v>
      </c>
      <c r="Q13" s="418">
        <v>0</v>
      </c>
    </row>
    <row r="14" spans="1:17" ht="15" thickBot="1">
      <c r="A14" s="421" t="s">
        <v>821</v>
      </c>
      <c r="B14" s="422" t="s">
        <v>822</v>
      </c>
      <c r="C14" s="423">
        <f t="shared" si="0"/>
        <v>2303330197.8499999</v>
      </c>
      <c r="D14" s="423">
        <v>1961331834.6199999</v>
      </c>
      <c r="E14" s="423">
        <v>341998363.23000002</v>
      </c>
      <c r="F14" s="418">
        <f t="shared" si="2"/>
        <v>28689663.920000002</v>
      </c>
      <c r="G14" s="418"/>
      <c r="H14" s="418">
        <v>28689663.920000002</v>
      </c>
      <c r="I14" s="418">
        <f t="shared" si="4"/>
        <v>-21653736.34</v>
      </c>
      <c r="J14" s="418">
        <v>-9313047.2699999996</v>
      </c>
      <c r="K14" s="418">
        <v>-12340689.07</v>
      </c>
      <c r="L14" s="418">
        <f t="shared" si="6"/>
        <v>-8975088.4100000001</v>
      </c>
      <c r="M14" s="418"/>
      <c r="N14" s="418">
        <v>-8975088.4100000001</v>
      </c>
      <c r="O14" s="420"/>
      <c r="P14" s="418">
        <v>1586180198.54</v>
      </c>
      <c r="Q14" s="418">
        <v>19399768.420000002</v>
      </c>
    </row>
    <row r="15" spans="1:17" ht="15" thickBot="1">
      <c r="A15" s="421" t="s">
        <v>823</v>
      </c>
      <c r="B15" s="424" t="s">
        <v>824</v>
      </c>
      <c r="C15" s="423">
        <f t="shared" si="0"/>
        <v>1628187776.28</v>
      </c>
      <c r="D15" s="423">
        <v>1409015450.76</v>
      </c>
      <c r="E15" s="423">
        <v>219172325.52000001</v>
      </c>
      <c r="F15" s="418">
        <f t="shared" si="2"/>
        <v>23564030.239999998</v>
      </c>
      <c r="G15" s="418"/>
      <c r="H15" s="418">
        <v>23564030.239999998</v>
      </c>
      <c r="I15" s="418">
        <f t="shared" si="4"/>
        <v>-11050886.18</v>
      </c>
      <c r="J15" s="418">
        <v>-5863095.3700000001</v>
      </c>
      <c r="K15" s="418">
        <v>-5187790.8099999996</v>
      </c>
      <c r="L15" s="418">
        <f t="shared" si="6"/>
        <v>-4756400.41</v>
      </c>
      <c r="M15" s="418"/>
      <c r="N15" s="418">
        <v>-4756400.41</v>
      </c>
      <c r="O15" s="420"/>
      <c r="P15" s="418">
        <v>1196330742.1999998</v>
      </c>
      <c r="Q15" s="418">
        <v>18492822.740000002</v>
      </c>
    </row>
    <row r="16" spans="1:17" ht="15" thickBot="1">
      <c r="A16" s="421" t="s">
        <v>825</v>
      </c>
      <c r="B16" s="422" t="s">
        <v>826</v>
      </c>
      <c r="C16" s="423">
        <f t="shared" si="0"/>
        <v>1626071235.3499999</v>
      </c>
      <c r="D16" s="423">
        <v>1404783386.73</v>
      </c>
      <c r="E16" s="423">
        <v>221287848.62</v>
      </c>
      <c r="F16" s="418">
        <f t="shared" si="2"/>
        <v>7247703.7400000002</v>
      </c>
      <c r="G16" s="418"/>
      <c r="H16" s="418">
        <v>7247703.7400000002</v>
      </c>
      <c r="I16" s="418">
        <f t="shared" si="4"/>
        <v>-6636936.21</v>
      </c>
      <c r="J16" s="418">
        <v>-803145.87</v>
      </c>
      <c r="K16" s="418">
        <v>-5833790.3399999999</v>
      </c>
      <c r="L16" s="418">
        <f t="shared" si="6"/>
        <v>-3972178.76</v>
      </c>
      <c r="M16" s="418"/>
      <c r="N16" s="418">
        <v>-3972178.76</v>
      </c>
      <c r="O16" s="420"/>
      <c r="P16" s="418">
        <v>1462745554.0799999</v>
      </c>
      <c r="Q16" s="418">
        <v>2762447.37</v>
      </c>
    </row>
    <row r="17" spans="1:17" ht="15" thickBot="1">
      <c r="A17" s="425" t="s">
        <v>827</v>
      </c>
      <c r="B17" s="426" t="s">
        <v>828</v>
      </c>
      <c r="C17" s="418">
        <f t="shared" si="0"/>
        <v>243849167.23999998</v>
      </c>
      <c r="D17" s="418">
        <f>SUM(D18:D22)</f>
        <v>243849167.23999998</v>
      </c>
      <c r="E17" s="418">
        <f>SUM(E18:E22)</f>
        <v>0</v>
      </c>
      <c r="F17" s="418">
        <f t="shared" si="2"/>
        <v>0</v>
      </c>
      <c r="G17" s="418"/>
      <c r="H17" s="418"/>
      <c r="I17" s="418">
        <f t="shared" si="4"/>
        <v>-59539.360000000001</v>
      </c>
      <c r="J17" s="418">
        <f>SUM(J18:J22)</f>
        <v>-59539.360000000001</v>
      </c>
      <c r="K17" s="418"/>
      <c r="L17" s="418">
        <f t="shared" si="6"/>
        <v>0</v>
      </c>
      <c r="M17" s="418"/>
      <c r="N17" s="418"/>
      <c r="O17" s="420"/>
      <c r="P17" s="420"/>
      <c r="Q17" s="420"/>
    </row>
    <row r="18" spans="1:17" ht="15" thickBot="1">
      <c r="A18" s="421" t="s">
        <v>829</v>
      </c>
      <c r="B18" s="422" t="s">
        <v>814</v>
      </c>
      <c r="C18" s="423">
        <f>SUM(D18:E18)</f>
        <v>0</v>
      </c>
      <c r="D18" s="423">
        <v>0</v>
      </c>
      <c r="E18" s="423"/>
      <c r="F18" s="418">
        <f t="shared" si="2"/>
        <v>0</v>
      </c>
      <c r="G18" s="418"/>
      <c r="H18" s="418"/>
      <c r="I18" s="418">
        <f t="shared" si="4"/>
        <v>0</v>
      </c>
      <c r="J18" s="418">
        <v>0</v>
      </c>
      <c r="K18" s="418"/>
      <c r="L18" s="418">
        <f t="shared" si="6"/>
        <v>0</v>
      </c>
      <c r="M18" s="418"/>
      <c r="N18" s="418"/>
      <c r="O18" s="420"/>
      <c r="P18" s="420"/>
      <c r="Q18" s="420"/>
    </row>
    <row r="19" spans="1:17" ht="15" thickBot="1">
      <c r="A19" s="421" t="s">
        <v>830</v>
      </c>
      <c r="B19" s="422" t="s">
        <v>816</v>
      </c>
      <c r="C19" s="423">
        <f t="shared" si="0"/>
        <v>241956449.83999997</v>
      </c>
      <c r="D19" s="423">
        <v>241956449.83999997</v>
      </c>
      <c r="E19" s="423"/>
      <c r="F19" s="418">
        <f t="shared" si="2"/>
        <v>0</v>
      </c>
      <c r="G19" s="418"/>
      <c r="H19" s="418"/>
      <c r="I19" s="418">
        <f t="shared" si="4"/>
        <v>-59066.18</v>
      </c>
      <c r="J19" s="418">
        <v>-59066.18</v>
      </c>
      <c r="K19" s="418"/>
      <c r="L19" s="418">
        <f t="shared" si="6"/>
        <v>0</v>
      </c>
      <c r="M19" s="418"/>
      <c r="N19" s="418"/>
      <c r="O19" s="420"/>
      <c r="P19" s="420"/>
      <c r="Q19" s="420"/>
    </row>
    <row r="20" spans="1:17" ht="15" thickBot="1">
      <c r="A20" s="421" t="s">
        <v>831</v>
      </c>
      <c r="B20" s="422" t="s">
        <v>818</v>
      </c>
      <c r="C20" s="423">
        <f t="shared" si="0"/>
        <v>1892717.4</v>
      </c>
      <c r="D20" s="423">
        <v>1892717.4</v>
      </c>
      <c r="E20" s="423"/>
      <c r="F20" s="418">
        <f t="shared" si="2"/>
        <v>0</v>
      </c>
      <c r="G20" s="418"/>
      <c r="H20" s="418"/>
      <c r="I20" s="418">
        <f t="shared" si="4"/>
        <v>-473.18</v>
      </c>
      <c r="J20" s="418">
        <v>-473.18</v>
      </c>
      <c r="K20" s="418"/>
      <c r="L20" s="418">
        <f t="shared" si="6"/>
        <v>0</v>
      </c>
      <c r="M20" s="418"/>
      <c r="N20" s="418"/>
      <c r="O20" s="420"/>
      <c r="P20" s="420"/>
      <c r="Q20" s="420"/>
    </row>
    <row r="21" spans="1:17" ht="15" thickBot="1">
      <c r="A21" s="421" t="s">
        <v>832</v>
      </c>
      <c r="B21" s="422" t="s">
        <v>820</v>
      </c>
      <c r="C21" s="423">
        <f t="shared" si="0"/>
        <v>0</v>
      </c>
      <c r="D21" s="423">
        <v>0</v>
      </c>
      <c r="E21" s="423"/>
      <c r="F21" s="418">
        <f t="shared" si="2"/>
        <v>0</v>
      </c>
      <c r="G21" s="418"/>
      <c r="H21" s="418"/>
      <c r="I21" s="418">
        <f t="shared" si="4"/>
        <v>0</v>
      </c>
      <c r="J21" s="418">
        <v>0</v>
      </c>
      <c r="K21" s="418"/>
      <c r="L21" s="418">
        <f t="shared" si="6"/>
        <v>0</v>
      </c>
      <c r="M21" s="418"/>
      <c r="N21" s="418"/>
      <c r="O21" s="420"/>
      <c r="P21" s="420"/>
      <c r="Q21" s="420"/>
    </row>
    <row r="22" spans="1:17" ht="15" thickBot="1">
      <c r="A22" s="421" t="s">
        <v>833</v>
      </c>
      <c r="B22" s="422" t="s">
        <v>822</v>
      </c>
      <c r="C22" s="423">
        <f t="shared" si="0"/>
        <v>0</v>
      </c>
      <c r="D22" s="423">
        <v>0</v>
      </c>
      <c r="E22" s="423"/>
      <c r="F22" s="418">
        <f t="shared" si="2"/>
        <v>0</v>
      </c>
      <c r="G22" s="418"/>
      <c r="H22" s="418"/>
      <c r="I22" s="418">
        <f t="shared" si="4"/>
        <v>0</v>
      </c>
      <c r="J22" s="418">
        <v>0</v>
      </c>
      <c r="K22" s="418"/>
      <c r="L22" s="418">
        <f t="shared" si="6"/>
        <v>0</v>
      </c>
      <c r="M22" s="418"/>
      <c r="N22" s="418"/>
      <c r="O22" s="420"/>
      <c r="P22" s="420"/>
      <c r="Q22" s="420"/>
    </row>
    <row r="23" spans="1:17" ht="15" thickBot="1">
      <c r="A23" s="425" t="s">
        <v>834</v>
      </c>
      <c r="B23" s="426" t="s">
        <v>835</v>
      </c>
      <c r="C23" s="427">
        <f t="shared" si="0"/>
        <v>742839176.32000005</v>
      </c>
      <c r="D23" s="427">
        <f>SUM(D24:D29)</f>
        <v>709797692.47000003</v>
      </c>
      <c r="E23" s="427">
        <f>SUM(E24:E29)</f>
        <v>33041483.850000001</v>
      </c>
      <c r="F23" s="427">
        <f t="shared" si="2"/>
        <v>3663310.3600000008</v>
      </c>
      <c r="G23" s="427">
        <f t="shared" ref="G23:H23" si="8">SUM(G24:G29)</f>
        <v>0</v>
      </c>
      <c r="H23" s="427">
        <f t="shared" si="8"/>
        <v>3663310.3600000008</v>
      </c>
      <c r="I23" s="427">
        <f t="shared" si="4"/>
        <v>-4690591.0199999996</v>
      </c>
      <c r="J23" s="427">
        <f t="shared" ref="J23:K23" si="9">SUM(J24:J29)</f>
        <v>-4152586.25</v>
      </c>
      <c r="K23" s="427">
        <f t="shared" si="9"/>
        <v>-538004.77</v>
      </c>
      <c r="L23" s="427">
        <f t="shared" si="6"/>
        <v>-645511.13</v>
      </c>
      <c r="M23" s="427">
        <f t="shared" ref="M23:N23" si="10">SUM(M24:M29)</f>
        <v>0</v>
      </c>
      <c r="N23" s="427">
        <f t="shared" si="10"/>
        <v>-645511.13</v>
      </c>
      <c r="O23" s="428"/>
      <c r="P23" s="429"/>
      <c r="Q23" s="429"/>
    </row>
    <row r="24" spans="1:17" ht="15" thickBot="1">
      <c r="A24" s="421" t="s">
        <v>836</v>
      </c>
      <c r="B24" s="422" t="s">
        <v>814</v>
      </c>
      <c r="C24" s="427">
        <f t="shared" si="0"/>
        <v>151836.58000000002</v>
      </c>
      <c r="D24" s="427">
        <v>12482.95</v>
      </c>
      <c r="E24" s="427">
        <v>139353.63</v>
      </c>
      <c r="F24" s="427">
        <f t="shared" si="2"/>
        <v>0</v>
      </c>
      <c r="G24" s="427"/>
      <c r="H24" s="427">
        <v>0</v>
      </c>
      <c r="I24" s="427">
        <f t="shared" si="4"/>
        <v>-176.82</v>
      </c>
      <c r="J24" s="427">
        <v>-3.68</v>
      </c>
      <c r="K24" s="427">
        <v>-173.14</v>
      </c>
      <c r="L24" s="427">
        <f t="shared" si="6"/>
        <v>0</v>
      </c>
      <c r="M24" s="427"/>
      <c r="N24" s="427">
        <v>0</v>
      </c>
      <c r="O24" s="428"/>
      <c r="P24" s="429"/>
      <c r="Q24" s="429"/>
    </row>
    <row r="25" spans="1:17" ht="15" thickBot="1">
      <c r="A25" s="421" t="s">
        <v>837</v>
      </c>
      <c r="B25" s="422" t="s">
        <v>816</v>
      </c>
      <c r="C25" s="427">
        <f t="shared" si="0"/>
        <v>29941.08</v>
      </c>
      <c r="D25" s="427">
        <v>29941.08</v>
      </c>
      <c r="E25" s="427">
        <v>0</v>
      </c>
      <c r="F25" s="427">
        <f t="shared" si="2"/>
        <v>0</v>
      </c>
      <c r="G25" s="427"/>
      <c r="H25" s="427">
        <v>0</v>
      </c>
      <c r="I25" s="427">
        <f t="shared" si="4"/>
        <v>-3.29</v>
      </c>
      <c r="J25" s="427">
        <v>-3.29</v>
      </c>
      <c r="K25" s="427">
        <v>0</v>
      </c>
      <c r="L25" s="427">
        <f t="shared" si="6"/>
        <v>0</v>
      </c>
      <c r="M25" s="427"/>
      <c r="N25" s="427">
        <v>0</v>
      </c>
      <c r="O25" s="428"/>
      <c r="P25" s="429"/>
      <c r="Q25" s="429"/>
    </row>
    <row r="26" spans="1:17" ht="15" thickBot="1">
      <c r="A26" s="421" t="s">
        <v>838</v>
      </c>
      <c r="B26" s="422" t="s">
        <v>818</v>
      </c>
      <c r="C26" s="427">
        <f t="shared" si="0"/>
        <v>383749.18</v>
      </c>
      <c r="D26" s="427">
        <v>372912.32</v>
      </c>
      <c r="E26" s="427">
        <v>10836.86</v>
      </c>
      <c r="F26" s="427">
        <f t="shared" si="2"/>
        <v>0</v>
      </c>
      <c r="G26" s="427"/>
      <c r="H26" s="427">
        <v>0</v>
      </c>
      <c r="I26" s="427">
        <f t="shared" si="4"/>
        <v>-1188.07</v>
      </c>
      <c r="J26" s="427">
        <v>-1174.54</v>
      </c>
      <c r="K26" s="427">
        <v>-13.53</v>
      </c>
      <c r="L26" s="427">
        <f t="shared" si="6"/>
        <v>0</v>
      </c>
      <c r="M26" s="427"/>
      <c r="N26" s="427">
        <v>0</v>
      </c>
      <c r="O26" s="428"/>
      <c r="P26" s="429"/>
      <c r="Q26" s="429"/>
    </row>
    <row r="27" spans="1:17" ht="15" thickBot="1">
      <c r="A27" s="421" t="s">
        <v>839</v>
      </c>
      <c r="B27" s="422" t="s">
        <v>820</v>
      </c>
      <c r="C27" s="427">
        <f t="shared" si="0"/>
        <v>14874714.1</v>
      </c>
      <c r="D27" s="427">
        <v>14860129.199999999</v>
      </c>
      <c r="E27" s="427">
        <v>14584.9</v>
      </c>
      <c r="F27" s="427">
        <f t="shared" si="2"/>
        <v>0</v>
      </c>
      <c r="G27" s="427"/>
      <c r="H27" s="427">
        <v>0</v>
      </c>
      <c r="I27" s="427">
        <f t="shared" si="4"/>
        <v>-36025.360000000001</v>
      </c>
      <c r="J27" s="427">
        <v>-36009.379999999997</v>
      </c>
      <c r="K27" s="427">
        <v>-15.98</v>
      </c>
      <c r="L27" s="427">
        <f t="shared" si="6"/>
        <v>0</v>
      </c>
      <c r="M27" s="427"/>
      <c r="N27" s="427">
        <v>0</v>
      </c>
      <c r="O27" s="428"/>
      <c r="P27" s="429"/>
      <c r="Q27" s="429"/>
    </row>
    <row r="28" spans="1:17" ht="15" thickBot="1">
      <c r="A28" s="421" t="s">
        <v>840</v>
      </c>
      <c r="B28" s="422" t="s">
        <v>822</v>
      </c>
      <c r="C28" s="427">
        <f t="shared" si="0"/>
        <v>644523206.09000003</v>
      </c>
      <c r="D28" s="427">
        <v>619665045.74000001</v>
      </c>
      <c r="E28" s="427">
        <v>24858160.350000001</v>
      </c>
      <c r="F28" s="427">
        <f t="shared" si="2"/>
        <v>3639481.2200000007</v>
      </c>
      <c r="G28" s="427"/>
      <c r="H28" s="427">
        <v>3639481.2200000007</v>
      </c>
      <c r="I28" s="427">
        <f t="shared" si="4"/>
        <v>-4492699.16</v>
      </c>
      <c r="J28" s="427">
        <v>-4053433.29</v>
      </c>
      <c r="K28" s="427">
        <v>-439265.87</v>
      </c>
      <c r="L28" s="427">
        <f t="shared" si="6"/>
        <v>-636545.75</v>
      </c>
      <c r="M28" s="427"/>
      <c r="N28" s="427">
        <v>-636545.75</v>
      </c>
      <c r="O28" s="428"/>
      <c r="P28" s="429"/>
      <c r="Q28" s="429"/>
    </row>
    <row r="29" spans="1:17" ht="15" thickBot="1">
      <c r="A29" s="421" t="s">
        <v>841</v>
      </c>
      <c r="B29" s="422" t="s">
        <v>826</v>
      </c>
      <c r="C29" s="427">
        <f t="shared" si="0"/>
        <v>82875729.290000007</v>
      </c>
      <c r="D29" s="427">
        <v>74857181.180000007</v>
      </c>
      <c r="E29" s="427">
        <v>8018548.1100000003</v>
      </c>
      <c r="F29" s="427">
        <f t="shared" si="2"/>
        <v>23829.14</v>
      </c>
      <c r="G29" s="427"/>
      <c r="H29" s="427">
        <v>23829.14</v>
      </c>
      <c r="I29" s="427">
        <f t="shared" si="4"/>
        <v>-160498.32</v>
      </c>
      <c r="J29" s="427">
        <v>-61962.07</v>
      </c>
      <c r="K29" s="427">
        <v>-98536.25</v>
      </c>
      <c r="L29" s="427">
        <f t="shared" si="6"/>
        <v>-8965.3799999999992</v>
      </c>
      <c r="M29" s="427"/>
      <c r="N29" s="427">
        <v>-8965.3799999999992</v>
      </c>
      <c r="O29" s="428"/>
      <c r="P29" s="429"/>
      <c r="Q29" s="429"/>
    </row>
    <row r="30" spans="1:17" ht="15" thickBot="1">
      <c r="A30" s="430" t="s">
        <v>842</v>
      </c>
      <c r="B30" s="431" t="s">
        <v>171</v>
      </c>
      <c r="C30" s="427">
        <f>C8+C9+C17+C23</f>
        <v>8494929024</v>
      </c>
      <c r="D30" s="427">
        <f t="shared" ref="D30:Q30" si="11">D8+D9+D17+D23</f>
        <v>7892119295.8299999</v>
      </c>
      <c r="E30" s="427">
        <f t="shared" si="11"/>
        <v>602809728.17000008</v>
      </c>
      <c r="F30" s="427">
        <f t="shared" si="11"/>
        <v>39600678.020000003</v>
      </c>
      <c r="G30" s="427">
        <f t="shared" si="11"/>
        <v>0</v>
      </c>
      <c r="H30" s="427">
        <f t="shared" si="11"/>
        <v>39600678.020000003</v>
      </c>
      <c r="I30" s="427">
        <f t="shared" si="11"/>
        <v>-34346221.140000001</v>
      </c>
      <c r="J30" s="427">
        <f t="shared" si="11"/>
        <v>-15589383.849999998</v>
      </c>
      <c r="K30" s="427">
        <f t="shared" si="11"/>
        <v>-18756837.289999999</v>
      </c>
      <c r="L30" s="427">
        <f t="shared" si="11"/>
        <v>-13592778.300000001</v>
      </c>
      <c r="M30" s="427">
        <f t="shared" si="11"/>
        <v>0</v>
      </c>
      <c r="N30" s="427">
        <f t="shared" si="11"/>
        <v>-13592778.300000001</v>
      </c>
      <c r="O30" s="429"/>
      <c r="P30" s="427">
        <f t="shared" si="11"/>
        <v>4332385760.9200001</v>
      </c>
      <c r="Q30" s="427">
        <f t="shared" si="11"/>
        <v>40655038.530000001</v>
      </c>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77" fitToHeight="0" orientation="landscape" r:id="rId1"/>
  <headerFooter>
    <oddHeader>&amp;CEN
Annex XV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04051-9911-494F-ACED-D9ACACF480B9}">
  <sheetPr codeName="Sheet43">
    <pageSetUpPr fitToPage="1"/>
  </sheetPr>
  <dimension ref="B2:E11"/>
  <sheetViews>
    <sheetView workbookViewId="0">
      <selection activeCell="P6" sqref="P6"/>
    </sheetView>
  </sheetViews>
  <sheetFormatPr defaultColWidth="9.08984375" defaultRowHeight="14.5"/>
  <cols>
    <col min="1" max="1" width="7" style="2" customWidth="1"/>
    <col min="2" max="2" width="4.54296875" style="2" customWidth="1"/>
    <col min="3" max="3" width="58.54296875" style="2" customWidth="1"/>
    <col min="4" max="4" width="27.453125" style="2" customWidth="1"/>
    <col min="5" max="5" width="9.08984375" style="2"/>
    <col min="6" max="6" width="3.453125" style="2" customWidth="1"/>
    <col min="7" max="7" width="54.54296875" style="2" customWidth="1"/>
    <col min="8" max="8" width="25" style="2" customWidth="1"/>
    <col min="9" max="16384" width="9.08984375" style="2"/>
  </cols>
  <sheetData>
    <row r="2" spans="2:5">
      <c r="B2" s="394" t="s">
        <v>39</v>
      </c>
      <c r="C2" s="39"/>
      <c r="D2" s="39"/>
      <c r="E2" s="39"/>
    </row>
    <row r="3" spans="2:5" ht="16.5" thickBot="1">
      <c r="B3" s="432"/>
      <c r="C3" s="433"/>
      <c r="D3" s="433"/>
      <c r="E3" s="39"/>
    </row>
    <row r="4" spans="2:5" ht="16.5" thickBot="1">
      <c r="B4" s="432"/>
      <c r="C4" s="433"/>
      <c r="D4" s="434" t="s">
        <v>131</v>
      </c>
      <c r="E4" s="39"/>
    </row>
    <row r="5" spans="2:5" ht="16.5" thickBot="1">
      <c r="B5" s="432"/>
      <c r="C5" s="433"/>
      <c r="D5" s="435" t="s">
        <v>843</v>
      </c>
      <c r="E5" s="39"/>
    </row>
    <row r="6" spans="2:5" ht="25.5" customHeight="1" thickBot="1">
      <c r="B6" s="436" t="s">
        <v>529</v>
      </c>
      <c r="C6" s="437" t="s">
        <v>844</v>
      </c>
      <c r="D6" s="438">
        <v>23528024.690000001</v>
      </c>
      <c r="E6" s="39"/>
    </row>
    <row r="7" spans="2:5" ht="25.5" customHeight="1" thickBot="1">
      <c r="B7" s="439" t="s">
        <v>580</v>
      </c>
      <c r="C7" s="440" t="s">
        <v>845</v>
      </c>
      <c r="D7" s="438">
        <f>D11-D6</f>
        <v>12409342.969999995</v>
      </c>
      <c r="E7" s="39"/>
    </row>
    <row r="8" spans="2:5" ht="25.5" customHeight="1" thickBot="1">
      <c r="B8" s="439" t="s">
        <v>815</v>
      </c>
      <c r="C8" s="440" t="s">
        <v>846</v>
      </c>
      <c r="D8" s="438"/>
      <c r="E8" s="39"/>
    </row>
    <row r="9" spans="2:5" ht="25.5" customHeight="1" thickBot="1">
      <c r="B9" s="439" t="s">
        <v>817</v>
      </c>
      <c r="C9" s="441" t="s">
        <v>847</v>
      </c>
      <c r="D9" s="442"/>
      <c r="E9" s="39"/>
    </row>
    <row r="10" spans="2:5" ht="25.5" customHeight="1" thickBot="1">
      <c r="B10" s="439" t="s">
        <v>819</v>
      </c>
      <c r="C10" s="441" t="s">
        <v>848</v>
      </c>
      <c r="D10" s="442"/>
      <c r="E10" s="39"/>
    </row>
    <row r="11" spans="2:5" ht="25.5" customHeight="1" thickBot="1">
      <c r="B11" s="443" t="s">
        <v>821</v>
      </c>
      <c r="C11" s="444" t="s">
        <v>849</v>
      </c>
      <c r="D11" s="442">
        <v>35937367.659999996</v>
      </c>
      <c r="E11" s="39"/>
    </row>
  </sheetData>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BA8FE-BCA7-4001-B9BD-947850026F98}">
  <sheetPr codeName="Sheet44"/>
  <dimension ref="B2:E18"/>
  <sheetViews>
    <sheetView workbookViewId="0">
      <selection activeCell="P6" sqref="P6"/>
    </sheetView>
  </sheetViews>
  <sheetFormatPr defaultColWidth="9.08984375" defaultRowHeight="14.5"/>
  <cols>
    <col min="1" max="1" width="7" style="2" customWidth="1"/>
    <col min="2" max="2" width="4.54296875" style="2" customWidth="1"/>
    <col min="3" max="3" width="58.54296875" style="2" customWidth="1"/>
    <col min="4" max="4" width="27.453125" style="2" customWidth="1"/>
    <col min="5" max="5" width="29.08984375" style="2" customWidth="1"/>
    <col min="6" max="6" width="9.08984375" style="2"/>
    <col min="7" max="7" width="3.453125" style="2" customWidth="1"/>
    <col min="8" max="8" width="54.54296875" style="2" customWidth="1"/>
    <col min="9" max="9" width="25" style="2" customWidth="1"/>
    <col min="10" max="16384" width="9.08984375" style="2"/>
  </cols>
  <sheetData>
    <row r="2" spans="2:5">
      <c r="B2" s="394" t="s">
        <v>40</v>
      </c>
    </row>
    <row r="3" spans="2:5" ht="16.5" thickBot="1">
      <c r="B3" s="314"/>
      <c r="C3" s="395"/>
      <c r="D3" s="395"/>
      <c r="E3" s="445"/>
    </row>
    <row r="4" spans="2:5" ht="16.5" thickBot="1">
      <c r="B4" s="314"/>
      <c r="C4" s="395"/>
      <c r="D4" s="397" t="s">
        <v>131</v>
      </c>
      <c r="E4" s="446" t="s">
        <v>132</v>
      </c>
    </row>
    <row r="5" spans="2:5" ht="16.5" thickBot="1">
      <c r="B5" s="314"/>
      <c r="C5" s="395"/>
      <c r="D5" s="447" t="s">
        <v>843</v>
      </c>
      <c r="E5" s="446" t="s">
        <v>850</v>
      </c>
    </row>
    <row r="6" spans="2:5" ht="25.5" customHeight="1" thickBot="1">
      <c r="B6" s="448" t="s">
        <v>529</v>
      </c>
      <c r="C6" s="449" t="s">
        <v>844</v>
      </c>
      <c r="D6" s="450">
        <v>23528024.690000001</v>
      </c>
      <c r="E6" s="451"/>
    </row>
    <row r="7" spans="2:5" ht="25.5" customHeight="1" thickBot="1">
      <c r="B7" s="425" t="s">
        <v>580</v>
      </c>
      <c r="C7" s="426" t="s">
        <v>845</v>
      </c>
      <c r="D7" s="450">
        <f>D18-D6</f>
        <v>12409342.969999995</v>
      </c>
      <c r="E7" s="451"/>
    </row>
    <row r="8" spans="2:5" ht="25.5" customHeight="1" thickBot="1">
      <c r="B8" s="425" t="s">
        <v>815</v>
      </c>
      <c r="C8" s="426" t="s">
        <v>846</v>
      </c>
      <c r="D8" s="450"/>
      <c r="E8" s="451"/>
    </row>
    <row r="9" spans="2:5" ht="25.5" customHeight="1" thickBot="1">
      <c r="B9" s="425" t="s">
        <v>817</v>
      </c>
      <c r="C9" s="452" t="s">
        <v>851</v>
      </c>
      <c r="D9" s="450"/>
      <c r="E9" s="451"/>
    </row>
    <row r="10" spans="2:5" ht="25.5" customHeight="1" thickBot="1">
      <c r="B10" s="425" t="s">
        <v>819</v>
      </c>
      <c r="C10" s="452" t="s">
        <v>852</v>
      </c>
      <c r="D10" s="453"/>
      <c r="E10" s="454"/>
    </row>
    <row r="11" spans="2:5" ht="25.5" customHeight="1" thickBot="1">
      <c r="B11" s="425" t="s">
        <v>821</v>
      </c>
      <c r="C11" s="452" t="s">
        <v>853</v>
      </c>
      <c r="D11" s="453"/>
      <c r="E11" s="455"/>
    </row>
    <row r="12" spans="2:5" ht="25.5" customHeight="1" thickBot="1">
      <c r="B12" s="425" t="s">
        <v>823</v>
      </c>
      <c r="C12" s="452" t="s">
        <v>854</v>
      </c>
      <c r="D12" s="453"/>
      <c r="E12" s="455"/>
    </row>
    <row r="13" spans="2:5" ht="25.5" customHeight="1" thickBot="1">
      <c r="B13" s="425" t="s">
        <v>825</v>
      </c>
      <c r="C13" s="452" t="s">
        <v>855</v>
      </c>
      <c r="D13" s="453"/>
      <c r="E13" s="455"/>
    </row>
    <row r="14" spans="2:5" ht="25.5" customHeight="1" thickBot="1">
      <c r="B14" s="425" t="s">
        <v>827</v>
      </c>
      <c r="C14" s="452" t="s">
        <v>856</v>
      </c>
      <c r="D14" s="453"/>
      <c r="E14" s="455"/>
    </row>
    <row r="15" spans="2:5" ht="25.5" customHeight="1" thickBot="1">
      <c r="B15" s="425" t="s">
        <v>829</v>
      </c>
      <c r="C15" s="452" t="s">
        <v>847</v>
      </c>
      <c r="D15" s="453"/>
      <c r="E15" s="451"/>
    </row>
    <row r="16" spans="2:5" ht="25.5" customHeight="1" thickBot="1">
      <c r="B16" s="425" t="s">
        <v>830</v>
      </c>
      <c r="C16" s="452" t="s">
        <v>848</v>
      </c>
      <c r="D16" s="453"/>
      <c r="E16" s="451"/>
    </row>
    <row r="17" spans="2:5" ht="25.5" customHeight="1" thickBot="1">
      <c r="B17" s="439" t="s">
        <v>831</v>
      </c>
      <c r="C17" s="441" t="s">
        <v>857</v>
      </c>
      <c r="D17" s="456"/>
      <c r="E17" s="457"/>
    </row>
    <row r="18" spans="2:5" ht="25.5" customHeight="1" thickBot="1">
      <c r="B18" s="458" t="s">
        <v>832</v>
      </c>
      <c r="C18" s="459" t="s">
        <v>849</v>
      </c>
      <c r="D18" s="453">
        <v>35937367.659999996</v>
      </c>
      <c r="E18" s="451"/>
    </row>
  </sheetData>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A1425-A2DD-4ED7-B38A-D3C8E8870D75}">
  <sheetPr codeName="Sheet51"/>
  <dimension ref="A1:E14"/>
  <sheetViews>
    <sheetView workbookViewId="0">
      <selection activeCell="P6" sqref="P6"/>
    </sheetView>
  </sheetViews>
  <sheetFormatPr defaultColWidth="9.08984375" defaultRowHeight="14.5"/>
  <cols>
    <col min="1" max="1" width="4.54296875" style="2" customWidth="1"/>
    <col min="2" max="3" width="26.453125" style="2" customWidth="1"/>
    <col min="4" max="5" width="27" style="2" customWidth="1"/>
    <col min="6" max="16384" width="9.08984375" style="2"/>
  </cols>
  <sheetData>
    <row r="1" spans="1:5">
      <c r="A1" s="394" t="s">
        <v>47</v>
      </c>
    </row>
    <row r="2" spans="1:5" ht="16.5" thickBot="1">
      <c r="A2" s="460"/>
      <c r="B2" s="460"/>
      <c r="C2" s="461"/>
      <c r="D2" s="462"/>
      <c r="E2" s="462"/>
    </row>
    <row r="3" spans="1:5" ht="16.5" thickBot="1">
      <c r="A3" s="460"/>
      <c r="B3" s="460"/>
      <c r="C3" s="463"/>
      <c r="D3" s="464" t="s">
        <v>131</v>
      </c>
      <c r="E3" s="464" t="s">
        <v>132</v>
      </c>
    </row>
    <row r="4" spans="1:5" ht="16">
      <c r="A4" s="460"/>
      <c r="B4" s="460"/>
      <c r="C4" s="395"/>
      <c r="D4" s="404" t="s">
        <v>858</v>
      </c>
      <c r="E4" s="465"/>
    </row>
    <row r="5" spans="1:5" ht="16.5" thickBot="1">
      <c r="A5" s="460"/>
      <c r="B5" s="460"/>
      <c r="C5" s="410"/>
      <c r="D5" s="466"/>
      <c r="E5" s="467"/>
    </row>
    <row r="6" spans="1:5" ht="16.5" thickBot="1">
      <c r="A6" s="468"/>
      <c r="B6" s="468"/>
      <c r="C6" s="426"/>
      <c r="D6" s="446" t="s">
        <v>859</v>
      </c>
      <c r="E6" s="398" t="s">
        <v>860</v>
      </c>
    </row>
    <row r="7" spans="1:5" ht="15" thickBot="1">
      <c r="A7" s="469" t="s">
        <v>529</v>
      </c>
      <c r="B7" s="470" t="s">
        <v>861</v>
      </c>
      <c r="C7" s="471"/>
      <c r="D7" s="426"/>
      <c r="E7" s="426"/>
    </row>
    <row r="8" spans="1:5" ht="15" thickBot="1">
      <c r="A8" s="472" t="s">
        <v>580</v>
      </c>
      <c r="B8" s="470" t="s">
        <v>862</v>
      </c>
      <c r="C8" s="471"/>
      <c r="D8" s="426"/>
      <c r="E8" s="426"/>
    </row>
    <row r="9" spans="1:5" ht="15" thickBot="1">
      <c r="A9" s="473" t="s">
        <v>815</v>
      </c>
      <c r="B9" s="474" t="s">
        <v>863</v>
      </c>
      <c r="C9" s="475"/>
      <c r="D9" s="426"/>
      <c r="E9" s="426"/>
    </row>
    <row r="10" spans="1:5" ht="15" thickBot="1">
      <c r="A10" s="473" t="s">
        <v>817</v>
      </c>
      <c r="B10" s="474" t="s">
        <v>864</v>
      </c>
      <c r="C10" s="475"/>
      <c r="D10" s="426"/>
      <c r="E10" s="426"/>
    </row>
    <row r="11" spans="1:5" ht="15" thickBot="1">
      <c r="A11" s="473" t="s">
        <v>819</v>
      </c>
      <c r="B11" s="474" t="s">
        <v>865</v>
      </c>
      <c r="C11" s="475"/>
      <c r="D11" s="426"/>
      <c r="E11" s="426"/>
    </row>
    <row r="12" spans="1:5" ht="15" thickBot="1">
      <c r="A12" s="473" t="s">
        <v>821</v>
      </c>
      <c r="B12" s="474" t="s">
        <v>866</v>
      </c>
      <c r="C12" s="475"/>
      <c r="D12" s="426"/>
      <c r="E12" s="426"/>
    </row>
    <row r="13" spans="1:5" ht="15" thickBot="1">
      <c r="A13" s="473" t="s">
        <v>823</v>
      </c>
      <c r="B13" s="474" t="s">
        <v>867</v>
      </c>
      <c r="C13" s="475"/>
      <c r="D13" s="426"/>
      <c r="E13" s="426"/>
    </row>
    <row r="14" spans="1:5" ht="15" thickBot="1">
      <c r="A14" s="476" t="s">
        <v>825</v>
      </c>
      <c r="B14" s="477" t="s">
        <v>171</v>
      </c>
      <c r="C14" s="478"/>
      <c r="D14" s="426"/>
      <c r="E14" s="426"/>
    </row>
  </sheetData>
  <mergeCells count="14">
    <mergeCell ref="B13:C13"/>
    <mergeCell ref="B14:C14"/>
    <mergeCell ref="B7:C7"/>
    <mergeCell ref="B8:C8"/>
    <mergeCell ref="B9:C9"/>
    <mergeCell ref="B10:C10"/>
    <mergeCell ref="B11:C11"/>
    <mergeCell ref="B12:C12"/>
    <mergeCell ref="A2:B2"/>
    <mergeCell ref="A3:B3"/>
    <mergeCell ref="A4:B4"/>
    <mergeCell ref="D4:E5"/>
    <mergeCell ref="A5:B5"/>
    <mergeCell ref="A6:B6"/>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C555F-DDC4-4FE8-B876-B8F0F91E6D81}">
  <sheetPr codeName="Sheet45">
    <pageSetUpPr fitToPage="1"/>
  </sheetPr>
  <dimension ref="A1:J17"/>
  <sheetViews>
    <sheetView workbookViewId="0">
      <selection activeCell="P6" sqref="P6"/>
    </sheetView>
  </sheetViews>
  <sheetFormatPr defaultColWidth="9.08984375" defaultRowHeight="14.5"/>
  <cols>
    <col min="1" max="1" width="9.08984375" style="2"/>
    <col min="2" max="2" width="26" style="2" customWidth="1"/>
    <col min="3" max="6" width="9.08984375" style="2"/>
    <col min="7" max="7" width="14.453125" style="2" customWidth="1"/>
    <col min="8" max="8" width="17" style="2" customWidth="1"/>
    <col min="9" max="9" width="17.90625" style="2" customWidth="1"/>
    <col min="10" max="10" width="18.54296875" style="2" customWidth="1"/>
    <col min="11" max="16384" width="9.08984375" style="2"/>
  </cols>
  <sheetData>
    <row r="1" spans="1:10">
      <c r="A1" s="394" t="s">
        <v>41</v>
      </c>
    </row>
    <row r="2" spans="1:10" ht="16.5" thickBot="1">
      <c r="A2" s="314"/>
      <c r="B2" s="395"/>
      <c r="C2" s="395"/>
      <c r="D2" s="395"/>
      <c r="E2" s="395"/>
      <c r="F2" s="395"/>
      <c r="G2" s="395"/>
      <c r="H2" s="395"/>
      <c r="I2" s="395"/>
      <c r="J2" s="395"/>
    </row>
    <row r="3" spans="1:10" ht="23.25" customHeight="1" thickBot="1">
      <c r="A3" s="396"/>
      <c r="B3" s="396"/>
      <c r="C3" s="397" t="s">
        <v>131</v>
      </c>
      <c r="D3" s="398" t="s">
        <v>132</v>
      </c>
      <c r="E3" s="398" t="s">
        <v>133</v>
      </c>
      <c r="F3" s="398" t="s">
        <v>172</v>
      </c>
      <c r="G3" s="398" t="s">
        <v>173</v>
      </c>
      <c r="H3" s="398" t="s">
        <v>507</v>
      </c>
      <c r="I3" s="398" t="s">
        <v>393</v>
      </c>
      <c r="J3" s="398" t="s">
        <v>508</v>
      </c>
    </row>
    <row r="4" spans="1:10" ht="36" customHeight="1" thickBot="1">
      <c r="A4" s="396"/>
      <c r="B4" s="396"/>
      <c r="C4" s="399" t="s">
        <v>868</v>
      </c>
      <c r="D4" s="400"/>
      <c r="E4" s="400"/>
      <c r="F4" s="479"/>
      <c r="G4" s="480" t="s">
        <v>799</v>
      </c>
      <c r="H4" s="481"/>
      <c r="I4" s="407" t="s">
        <v>869</v>
      </c>
      <c r="J4" s="406"/>
    </row>
    <row r="5" spans="1:10" ht="16.5" thickBot="1">
      <c r="A5" s="396"/>
      <c r="B5" s="396"/>
      <c r="C5" s="482" t="s">
        <v>870</v>
      </c>
      <c r="D5" s="404" t="s">
        <v>871</v>
      </c>
      <c r="E5" s="405"/>
      <c r="F5" s="465"/>
      <c r="G5" s="409" t="s">
        <v>872</v>
      </c>
      <c r="H5" s="409" t="s">
        <v>873</v>
      </c>
      <c r="I5" s="483"/>
      <c r="J5" s="409" t="s">
        <v>874</v>
      </c>
    </row>
    <row r="6" spans="1:10" ht="66.75" customHeight="1" thickBot="1">
      <c r="A6" s="396"/>
      <c r="B6" s="396"/>
      <c r="C6" s="484"/>
      <c r="D6" s="412"/>
      <c r="E6" s="485" t="s">
        <v>875</v>
      </c>
      <c r="F6" s="486" t="s">
        <v>876</v>
      </c>
      <c r="G6" s="414"/>
      <c r="H6" s="414"/>
      <c r="I6" s="487"/>
      <c r="J6" s="488"/>
    </row>
    <row r="7" spans="1:10" ht="25.5" thickBot="1">
      <c r="A7" s="415" t="s">
        <v>811</v>
      </c>
      <c r="B7" s="416" t="s">
        <v>812</v>
      </c>
      <c r="C7" s="489"/>
      <c r="D7" s="489"/>
      <c r="E7" s="489"/>
      <c r="F7" s="490"/>
      <c r="G7" s="490"/>
      <c r="H7" s="490"/>
      <c r="I7" s="490"/>
      <c r="J7" s="490"/>
    </row>
    <row r="8" spans="1:10" ht="15" thickBot="1">
      <c r="A8" s="415" t="s">
        <v>529</v>
      </c>
      <c r="B8" s="416" t="s">
        <v>813</v>
      </c>
      <c r="C8" s="491">
        <f>SUM(C9:C14)</f>
        <v>13989576.5</v>
      </c>
      <c r="D8" s="491">
        <f t="shared" ref="D8:J8" si="0">SUM(D9:D14)</f>
        <v>7131674.6899999995</v>
      </c>
      <c r="E8" s="491">
        <f t="shared" si="0"/>
        <v>0</v>
      </c>
      <c r="F8" s="492">
        <f t="shared" si="0"/>
        <v>0</v>
      </c>
      <c r="G8" s="492">
        <f t="shared" si="0"/>
        <v>-141969.04999999999</v>
      </c>
      <c r="H8" s="492">
        <f t="shared" si="0"/>
        <v>-3249503.1399999997</v>
      </c>
      <c r="I8" s="492">
        <f t="shared" si="0"/>
        <v>0</v>
      </c>
      <c r="J8" s="492">
        <f t="shared" si="0"/>
        <v>0</v>
      </c>
    </row>
    <row r="9" spans="1:10" ht="15" thickBot="1">
      <c r="A9" s="421" t="s">
        <v>580</v>
      </c>
      <c r="B9" s="422" t="s">
        <v>814</v>
      </c>
      <c r="C9" s="493">
        <v>0</v>
      </c>
      <c r="D9" s="493">
        <v>0</v>
      </c>
      <c r="E9" s="493"/>
      <c r="F9" s="493"/>
      <c r="G9" s="493">
        <v>0</v>
      </c>
      <c r="H9" s="493">
        <v>0</v>
      </c>
      <c r="I9" s="494"/>
      <c r="J9" s="494"/>
    </row>
    <row r="10" spans="1:10" ht="15" thickBot="1">
      <c r="A10" s="421" t="s">
        <v>815</v>
      </c>
      <c r="B10" s="422" t="s">
        <v>816</v>
      </c>
      <c r="C10" s="493">
        <v>0</v>
      </c>
      <c r="D10" s="493">
        <v>0</v>
      </c>
      <c r="E10" s="493"/>
      <c r="F10" s="493"/>
      <c r="G10" s="493">
        <v>0</v>
      </c>
      <c r="H10" s="493">
        <v>0</v>
      </c>
      <c r="I10" s="494"/>
      <c r="J10" s="494"/>
    </row>
    <row r="11" spans="1:10" ht="15" thickBot="1">
      <c r="A11" s="421" t="s">
        <v>817</v>
      </c>
      <c r="B11" s="422" t="s">
        <v>818</v>
      </c>
      <c r="C11" s="493">
        <v>0</v>
      </c>
      <c r="D11" s="493">
        <v>0</v>
      </c>
      <c r="E11" s="493"/>
      <c r="F11" s="493"/>
      <c r="G11" s="493">
        <v>0</v>
      </c>
      <c r="H11" s="493">
        <v>0</v>
      </c>
      <c r="I11" s="494"/>
      <c r="J11" s="494"/>
    </row>
    <row r="12" spans="1:10" ht="15" thickBot="1">
      <c r="A12" s="421" t="s">
        <v>819</v>
      </c>
      <c r="B12" s="422" t="s">
        <v>820</v>
      </c>
      <c r="C12" s="493">
        <v>0</v>
      </c>
      <c r="D12" s="493">
        <v>0</v>
      </c>
      <c r="E12" s="493"/>
      <c r="F12" s="493"/>
      <c r="G12" s="493">
        <v>0</v>
      </c>
      <c r="H12" s="493">
        <v>0</v>
      </c>
      <c r="I12" s="494"/>
      <c r="J12" s="494"/>
    </row>
    <row r="13" spans="1:10" ht="15" thickBot="1">
      <c r="A13" s="421" t="s">
        <v>821</v>
      </c>
      <c r="B13" s="422" t="s">
        <v>822</v>
      </c>
      <c r="C13" s="493">
        <v>721159.14</v>
      </c>
      <c r="D13" s="493">
        <v>2916872.3</v>
      </c>
      <c r="E13" s="493"/>
      <c r="F13" s="493"/>
      <c r="G13" s="493">
        <v>-8558.5499999999993</v>
      </c>
      <c r="H13" s="493">
        <v>-701766.07</v>
      </c>
      <c r="I13" s="494"/>
      <c r="J13" s="494"/>
    </row>
    <row r="14" spans="1:10" ht="15" thickBot="1">
      <c r="A14" s="421" t="s">
        <v>823</v>
      </c>
      <c r="B14" s="422" t="s">
        <v>826</v>
      </c>
      <c r="C14" s="493">
        <v>13268417.359999999</v>
      </c>
      <c r="D14" s="493">
        <v>4214802.3899999997</v>
      </c>
      <c r="E14" s="493"/>
      <c r="F14" s="493"/>
      <c r="G14" s="493">
        <v>-133410.5</v>
      </c>
      <c r="H14" s="493">
        <v>-2547737.0699999998</v>
      </c>
      <c r="I14" s="494"/>
      <c r="J14" s="494"/>
    </row>
    <row r="15" spans="1:10" ht="15" thickBot="1">
      <c r="A15" s="425" t="s">
        <v>825</v>
      </c>
      <c r="B15" s="426" t="s">
        <v>877</v>
      </c>
      <c r="C15" s="493"/>
      <c r="D15" s="493"/>
      <c r="E15" s="493"/>
      <c r="F15" s="493"/>
      <c r="G15" s="493"/>
      <c r="H15" s="493"/>
      <c r="I15" s="494"/>
      <c r="J15" s="494"/>
    </row>
    <row r="16" spans="1:10" ht="15" thickBot="1">
      <c r="A16" s="425" t="s">
        <v>827</v>
      </c>
      <c r="B16" s="426" t="s">
        <v>878</v>
      </c>
      <c r="C16" s="493"/>
      <c r="D16" s="493"/>
      <c r="E16" s="493"/>
      <c r="F16" s="494"/>
      <c r="G16" s="494"/>
      <c r="H16" s="494"/>
      <c r="I16" s="494"/>
      <c r="J16" s="494"/>
    </row>
    <row r="17" spans="1:10" ht="15" thickBot="1">
      <c r="A17" s="430">
        <v>100</v>
      </c>
      <c r="B17" s="431" t="s">
        <v>171</v>
      </c>
      <c r="C17" s="491">
        <f>SUM(C8,C15,C16)</f>
        <v>13989576.5</v>
      </c>
      <c r="D17" s="491">
        <f t="shared" ref="D17:J17" si="1">SUM(D8,D15,D16)</f>
        <v>7131674.6899999995</v>
      </c>
      <c r="E17" s="491">
        <f t="shared" si="1"/>
        <v>0</v>
      </c>
      <c r="F17" s="492">
        <f t="shared" si="1"/>
        <v>0</v>
      </c>
      <c r="G17" s="492">
        <f t="shared" si="1"/>
        <v>-141969.04999999999</v>
      </c>
      <c r="H17" s="492">
        <f t="shared" si="1"/>
        <v>-3249503.1399999997</v>
      </c>
      <c r="I17" s="492">
        <f t="shared" si="1"/>
        <v>0</v>
      </c>
      <c r="J17" s="492">
        <f t="shared" si="1"/>
        <v>0</v>
      </c>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93" fitToHeight="0" orientation="landscape" r:id="rId1"/>
  <headerFooter>
    <oddHeader>&amp;CEN
Annex XV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8B51B-7030-44D9-B289-97859F9A4610}">
  <sheetPr codeName="Sheet47">
    <pageSetUpPr fitToPage="1"/>
  </sheetPr>
  <dimension ref="A1:N31"/>
  <sheetViews>
    <sheetView workbookViewId="0">
      <selection activeCell="P6" sqref="P6"/>
    </sheetView>
  </sheetViews>
  <sheetFormatPr defaultColWidth="9.08984375" defaultRowHeight="14.5"/>
  <cols>
    <col min="1" max="1" width="9.08984375" style="2"/>
    <col min="2" max="2" width="24.90625" style="2" customWidth="1"/>
    <col min="3" max="14" width="14.54296875" style="2" customWidth="1"/>
    <col min="15" max="16384" width="9.08984375" style="2"/>
  </cols>
  <sheetData>
    <row r="1" spans="1:14">
      <c r="A1" s="394" t="s">
        <v>43</v>
      </c>
    </row>
    <row r="2" spans="1:14" ht="16.5" thickBot="1">
      <c r="A2" s="314"/>
      <c r="B2" s="395"/>
      <c r="C2" s="395"/>
      <c r="D2" s="395"/>
      <c r="E2" s="395"/>
      <c r="F2" s="395"/>
      <c r="G2" s="395"/>
      <c r="H2" s="395"/>
      <c r="I2" s="395"/>
      <c r="J2" s="395"/>
      <c r="K2" s="395"/>
      <c r="L2" s="395"/>
      <c r="M2" s="395"/>
      <c r="N2" s="395"/>
    </row>
    <row r="3" spans="1:14" ht="16.5" thickBot="1">
      <c r="A3" s="396"/>
      <c r="B3" s="396"/>
      <c r="C3" s="397" t="s">
        <v>131</v>
      </c>
      <c r="D3" s="398" t="s">
        <v>132</v>
      </c>
      <c r="E3" s="398" t="s">
        <v>133</v>
      </c>
      <c r="F3" s="398" t="s">
        <v>172</v>
      </c>
      <c r="G3" s="398" t="s">
        <v>173</v>
      </c>
      <c r="H3" s="398" t="s">
        <v>507</v>
      </c>
      <c r="I3" s="398" t="s">
        <v>393</v>
      </c>
      <c r="J3" s="398" t="s">
        <v>508</v>
      </c>
      <c r="K3" s="398" t="s">
        <v>509</v>
      </c>
      <c r="L3" s="398" t="s">
        <v>510</v>
      </c>
      <c r="M3" s="398" t="s">
        <v>511</v>
      </c>
      <c r="N3" s="398" t="s">
        <v>512</v>
      </c>
    </row>
    <row r="4" spans="1:14" ht="16.5" thickBot="1">
      <c r="A4" s="396"/>
      <c r="B4" s="396"/>
      <c r="C4" s="480" t="s">
        <v>798</v>
      </c>
      <c r="D4" s="495"/>
      <c r="E4" s="495"/>
      <c r="F4" s="495"/>
      <c r="G4" s="495"/>
      <c r="H4" s="495"/>
      <c r="I4" s="495"/>
      <c r="J4" s="495"/>
      <c r="K4" s="495"/>
      <c r="L4" s="495"/>
      <c r="M4" s="495"/>
      <c r="N4" s="496"/>
    </row>
    <row r="5" spans="1:14" ht="16.5" thickBot="1">
      <c r="A5" s="396"/>
      <c r="B5" s="396"/>
      <c r="C5" s="404" t="s">
        <v>802</v>
      </c>
      <c r="D5" s="405"/>
      <c r="E5" s="406"/>
      <c r="F5" s="407" t="s">
        <v>803</v>
      </c>
      <c r="G5" s="405"/>
      <c r="H5" s="405"/>
      <c r="I5" s="405"/>
      <c r="J5" s="405"/>
      <c r="K5" s="405"/>
      <c r="L5" s="405"/>
      <c r="M5" s="405"/>
      <c r="N5" s="465"/>
    </row>
    <row r="6" spans="1:14">
      <c r="A6" s="497"/>
      <c r="B6" s="498"/>
      <c r="C6" s="499"/>
      <c r="D6" s="409" t="s">
        <v>879</v>
      </c>
      <c r="E6" s="409" t="s">
        <v>880</v>
      </c>
      <c r="F6" s="499"/>
      <c r="G6" s="409" t="s">
        <v>881</v>
      </c>
      <c r="H6" s="409" t="s">
        <v>882</v>
      </c>
      <c r="I6" s="409" t="s">
        <v>883</v>
      </c>
      <c r="J6" s="409" t="s">
        <v>884</v>
      </c>
      <c r="K6" s="409" t="s">
        <v>885</v>
      </c>
      <c r="L6" s="409" t="s">
        <v>886</v>
      </c>
      <c r="M6" s="409" t="s">
        <v>887</v>
      </c>
      <c r="N6" s="409" t="s">
        <v>875</v>
      </c>
    </row>
    <row r="7" spans="1:14">
      <c r="A7" s="497"/>
      <c r="B7" s="498"/>
      <c r="C7" s="499"/>
      <c r="D7" s="500"/>
      <c r="E7" s="500"/>
      <c r="F7" s="499"/>
      <c r="G7" s="500"/>
      <c r="H7" s="500"/>
      <c r="I7" s="500"/>
      <c r="J7" s="500"/>
      <c r="K7" s="500"/>
      <c r="L7" s="500"/>
      <c r="M7" s="500"/>
      <c r="N7" s="500"/>
    </row>
    <row r="8" spans="1:14" ht="39" customHeight="1" thickBot="1">
      <c r="A8" s="396"/>
      <c r="B8" s="396"/>
      <c r="C8" s="447"/>
      <c r="D8" s="488"/>
      <c r="E8" s="488"/>
      <c r="F8" s="501"/>
      <c r="G8" s="488"/>
      <c r="H8" s="414"/>
      <c r="I8" s="414"/>
      <c r="J8" s="414"/>
      <c r="K8" s="414"/>
      <c r="L8" s="414"/>
      <c r="M8" s="414"/>
      <c r="N8" s="414"/>
    </row>
    <row r="9" spans="1:14" ht="25.5" thickBot="1">
      <c r="A9" s="415" t="s">
        <v>811</v>
      </c>
      <c r="B9" s="416" t="s">
        <v>812</v>
      </c>
      <c r="C9" s="502"/>
      <c r="D9" s="493"/>
      <c r="E9" s="493"/>
      <c r="F9" s="493"/>
      <c r="G9" s="493"/>
      <c r="H9" s="493"/>
      <c r="I9" s="493"/>
      <c r="J9" s="493"/>
      <c r="K9" s="493"/>
      <c r="L9" s="493"/>
      <c r="M9" s="493"/>
      <c r="N9" s="493"/>
    </row>
    <row r="10" spans="1:14" ht="15" thickBot="1">
      <c r="A10" s="415" t="s">
        <v>529</v>
      </c>
      <c r="B10" s="416" t="s">
        <v>813</v>
      </c>
      <c r="C10" s="503">
        <f>SUM(D10:E10)</f>
        <v>4135527006.2500005</v>
      </c>
      <c r="D10" s="491">
        <f>SUM(D11:D15,D17)</f>
        <v>4132679393.6400003</v>
      </c>
      <c r="E10" s="491">
        <f>SUM(E11:E15,E17)</f>
        <v>2847612.61</v>
      </c>
      <c r="F10" s="503">
        <f>SUM(G10:M10)</f>
        <v>34620949.359999999</v>
      </c>
      <c r="G10" s="491">
        <f t="shared" ref="G10:M10" si="0">SUM(G11:G15,G17)</f>
        <v>34443580.189999998</v>
      </c>
      <c r="H10" s="491">
        <f t="shared" si="0"/>
        <v>177369.17</v>
      </c>
      <c r="I10" s="491">
        <f t="shared" si="0"/>
        <v>0</v>
      </c>
      <c r="J10" s="491">
        <f t="shared" si="0"/>
        <v>0</v>
      </c>
      <c r="K10" s="491">
        <f t="shared" si="0"/>
        <v>0</v>
      </c>
      <c r="L10" s="491">
        <f t="shared" si="0"/>
        <v>0</v>
      </c>
      <c r="M10" s="491">
        <f t="shared" si="0"/>
        <v>0</v>
      </c>
      <c r="N10" s="493"/>
    </row>
    <row r="11" spans="1:14" ht="15" thickBot="1">
      <c r="A11" s="421" t="s">
        <v>580</v>
      </c>
      <c r="B11" s="422" t="s">
        <v>814</v>
      </c>
      <c r="C11" s="503">
        <f t="shared" ref="C11:C23" si="1">SUM(D11:E11)</f>
        <v>6763.42</v>
      </c>
      <c r="D11" s="493">
        <v>6763.42</v>
      </c>
      <c r="E11" s="493">
        <v>0</v>
      </c>
      <c r="F11" s="491">
        <f t="shared" ref="F11:F23" si="2">SUM(G11:M11)</f>
        <v>0</v>
      </c>
      <c r="G11" s="493">
        <v>0</v>
      </c>
      <c r="H11" s="493">
        <v>0</v>
      </c>
      <c r="I11" s="493">
        <v>0</v>
      </c>
      <c r="J11" s="493"/>
      <c r="K11" s="493"/>
      <c r="L11" s="493"/>
      <c r="M11" s="493"/>
      <c r="N11" s="493"/>
    </row>
    <row r="12" spans="1:14" ht="15" thickBot="1">
      <c r="A12" s="421" t="s">
        <v>815</v>
      </c>
      <c r="B12" s="422" t="s">
        <v>816</v>
      </c>
      <c r="C12" s="503">
        <f t="shared" si="1"/>
        <v>56426467.259999998</v>
      </c>
      <c r="D12" s="493">
        <v>56426467.259999998</v>
      </c>
      <c r="E12" s="493">
        <v>0</v>
      </c>
      <c r="F12" s="491">
        <f t="shared" si="2"/>
        <v>0</v>
      </c>
      <c r="G12" s="493">
        <v>0</v>
      </c>
      <c r="H12" s="493">
        <v>0</v>
      </c>
      <c r="I12" s="493">
        <v>0</v>
      </c>
      <c r="J12" s="493"/>
      <c r="K12" s="493"/>
      <c r="L12" s="493"/>
      <c r="M12" s="493"/>
      <c r="N12" s="493"/>
    </row>
    <row r="13" spans="1:14" ht="15" thickBot="1">
      <c r="A13" s="421" t="s">
        <v>817</v>
      </c>
      <c r="B13" s="422" t="s">
        <v>818</v>
      </c>
      <c r="C13" s="503">
        <f t="shared" si="1"/>
        <v>2256.8200000000002</v>
      </c>
      <c r="D13" s="493">
        <v>2256.8200000000002</v>
      </c>
      <c r="E13" s="493">
        <v>0</v>
      </c>
      <c r="F13" s="491">
        <f t="shared" si="2"/>
        <v>0</v>
      </c>
      <c r="G13" s="493">
        <v>0</v>
      </c>
      <c r="H13" s="493">
        <v>0</v>
      </c>
      <c r="I13" s="493">
        <v>0</v>
      </c>
      <c r="J13" s="493"/>
      <c r="K13" s="493"/>
      <c r="L13" s="493"/>
      <c r="M13" s="493"/>
      <c r="N13" s="493"/>
    </row>
    <row r="14" spans="1:14" ht="15" thickBot="1">
      <c r="A14" s="421" t="s">
        <v>819</v>
      </c>
      <c r="B14" s="422" t="s">
        <v>820</v>
      </c>
      <c r="C14" s="503">
        <f t="shared" si="1"/>
        <v>149690085.54999998</v>
      </c>
      <c r="D14" s="493">
        <v>149690085.54999998</v>
      </c>
      <c r="E14" s="493">
        <v>0</v>
      </c>
      <c r="F14" s="491">
        <f t="shared" si="2"/>
        <v>0</v>
      </c>
      <c r="G14" s="493">
        <v>0</v>
      </c>
      <c r="H14" s="493">
        <v>0</v>
      </c>
      <c r="I14" s="493">
        <v>0</v>
      </c>
      <c r="J14" s="493"/>
      <c r="K14" s="493"/>
      <c r="L14" s="493"/>
      <c r="M14" s="493"/>
      <c r="N14" s="493"/>
    </row>
    <row r="15" spans="1:14" ht="15" thickBot="1">
      <c r="A15" s="421" t="s">
        <v>821</v>
      </c>
      <c r="B15" s="422" t="s">
        <v>822</v>
      </c>
      <c r="C15" s="503">
        <f t="shared" si="1"/>
        <v>2303330197.8499999</v>
      </c>
      <c r="D15" s="493">
        <v>2303168103.4499998</v>
      </c>
      <c r="E15" s="493">
        <v>162094.39999999999</v>
      </c>
      <c r="F15" s="491">
        <f t="shared" si="2"/>
        <v>28689663.920000002</v>
      </c>
      <c r="G15" s="493">
        <v>28512294.75</v>
      </c>
      <c r="H15" s="493">
        <v>177369.17</v>
      </c>
      <c r="I15" s="493">
        <v>0</v>
      </c>
      <c r="J15" s="493"/>
      <c r="K15" s="493"/>
      <c r="L15" s="493"/>
      <c r="M15" s="493"/>
      <c r="N15" s="493"/>
    </row>
    <row r="16" spans="1:14" ht="15" thickBot="1">
      <c r="A16" s="421" t="s">
        <v>823</v>
      </c>
      <c r="B16" s="422" t="s">
        <v>888</v>
      </c>
      <c r="C16" s="503">
        <f t="shared" si="1"/>
        <v>1628187776.2800002</v>
      </c>
      <c r="D16" s="493">
        <v>1628025681.8800001</v>
      </c>
      <c r="E16" s="493">
        <v>162094.39999999999</v>
      </c>
      <c r="F16" s="491">
        <f t="shared" si="2"/>
        <v>23564030.240000002</v>
      </c>
      <c r="G16" s="493">
        <v>23386661.07</v>
      </c>
      <c r="H16" s="493">
        <v>177369.17</v>
      </c>
      <c r="I16" s="493">
        <v>0</v>
      </c>
      <c r="J16" s="493"/>
      <c r="K16" s="493"/>
      <c r="L16" s="493"/>
      <c r="M16" s="493"/>
      <c r="N16" s="493"/>
    </row>
    <row r="17" spans="1:14" ht="15" thickBot="1">
      <c r="A17" s="421" t="s">
        <v>825</v>
      </c>
      <c r="B17" s="422" t="s">
        <v>826</v>
      </c>
      <c r="C17" s="503">
        <f t="shared" si="1"/>
        <v>1626071235.3500001</v>
      </c>
      <c r="D17" s="493">
        <v>1623385717.1400001</v>
      </c>
      <c r="E17" s="493">
        <v>2685518.21</v>
      </c>
      <c r="F17" s="491">
        <f t="shared" si="2"/>
        <v>5931285.4400000004</v>
      </c>
      <c r="G17" s="493">
        <v>5931285.4400000004</v>
      </c>
      <c r="H17" s="493">
        <v>0</v>
      </c>
      <c r="I17" s="493">
        <v>0</v>
      </c>
      <c r="J17" s="493"/>
      <c r="K17" s="493"/>
      <c r="L17" s="493"/>
      <c r="M17" s="493"/>
      <c r="N17" s="493"/>
    </row>
    <row r="18" spans="1:14" ht="15" thickBot="1">
      <c r="A18" s="425" t="s">
        <v>827</v>
      </c>
      <c r="B18" s="426" t="s">
        <v>828</v>
      </c>
      <c r="C18" s="503">
        <f t="shared" si="1"/>
        <v>243849167.23999998</v>
      </c>
      <c r="D18" s="491">
        <f>SUM(D19:D23)</f>
        <v>243849167.23999998</v>
      </c>
      <c r="E18" s="491">
        <f>SUM(E19:E23)</f>
        <v>0</v>
      </c>
      <c r="F18" s="491">
        <f t="shared" si="2"/>
        <v>0</v>
      </c>
      <c r="G18" s="491">
        <f>SUM(G19:G23)</f>
        <v>0</v>
      </c>
      <c r="H18" s="491">
        <f t="shared" ref="H18:M18" si="3">SUM(H19:H23)</f>
        <v>0</v>
      </c>
      <c r="I18" s="491">
        <f t="shared" si="3"/>
        <v>0</v>
      </c>
      <c r="J18" s="491">
        <f t="shared" si="3"/>
        <v>0</v>
      </c>
      <c r="K18" s="491">
        <f t="shared" si="3"/>
        <v>0</v>
      </c>
      <c r="L18" s="491">
        <f t="shared" si="3"/>
        <v>0</v>
      </c>
      <c r="M18" s="491">
        <f t="shared" si="3"/>
        <v>0</v>
      </c>
      <c r="N18" s="493"/>
    </row>
    <row r="19" spans="1:14" ht="15" thickBot="1">
      <c r="A19" s="421" t="s">
        <v>829</v>
      </c>
      <c r="B19" s="422" t="s">
        <v>814</v>
      </c>
      <c r="C19" s="503">
        <f t="shared" si="1"/>
        <v>0</v>
      </c>
      <c r="D19" s="493">
        <v>0</v>
      </c>
      <c r="E19" s="493"/>
      <c r="F19" s="491">
        <f t="shared" si="2"/>
        <v>0</v>
      </c>
      <c r="G19" s="493"/>
      <c r="H19" s="493"/>
      <c r="I19" s="493"/>
      <c r="J19" s="493"/>
      <c r="K19" s="493"/>
      <c r="L19" s="493"/>
      <c r="M19" s="493"/>
      <c r="N19" s="493"/>
    </row>
    <row r="20" spans="1:14" ht="15" thickBot="1">
      <c r="A20" s="421" t="s">
        <v>830</v>
      </c>
      <c r="B20" s="422" t="s">
        <v>816</v>
      </c>
      <c r="C20" s="503">
        <f t="shared" si="1"/>
        <v>241956449.83999997</v>
      </c>
      <c r="D20" s="493">
        <v>241956449.83999997</v>
      </c>
      <c r="E20" s="493"/>
      <c r="F20" s="491">
        <f t="shared" si="2"/>
        <v>0</v>
      </c>
      <c r="G20" s="493"/>
      <c r="H20" s="493"/>
      <c r="I20" s="493"/>
      <c r="J20" s="493"/>
      <c r="K20" s="493"/>
      <c r="L20" s="493"/>
      <c r="M20" s="493"/>
      <c r="N20" s="493"/>
    </row>
    <row r="21" spans="1:14" ht="15" thickBot="1">
      <c r="A21" s="421" t="s">
        <v>831</v>
      </c>
      <c r="B21" s="422" t="s">
        <v>818</v>
      </c>
      <c r="C21" s="503">
        <f t="shared" si="1"/>
        <v>1892717.4</v>
      </c>
      <c r="D21" s="493">
        <v>1892717.4</v>
      </c>
      <c r="E21" s="493"/>
      <c r="F21" s="491">
        <f t="shared" si="2"/>
        <v>0</v>
      </c>
      <c r="G21" s="493"/>
      <c r="H21" s="493"/>
      <c r="I21" s="493"/>
      <c r="J21" s="493"/>
      <c r="K21" s="493"/>
      <c r="L21" s="493"/>
      <c r="M21" s="493"/>
      <c r="N21" s="493"/>
    </row>
    <row r="22" spans="1:14" ht="15" thickBot="1">
      <c r="A22" s="421" t="s">
        <v>832</v>
      </c>
      <c r="B22" s="422" t="s">
        <v>820</v>
      </c>
      <c r="C22" s="503">
        <f t="shared" si="1"/>
        <v>0</v>
      </c>
      <c r="D22" s="493">
        <v>0</v>
      </c>
      <c r="E22" s="493"/>
      <c r="F22" s="491">
        <f t="shared" si="2"/>
        <v>0</v>
      </c>
      <c r="G22" s="493"/>
      <c r="H22" s="493"/>
      <c r="I22" s="493"/>
      <c r="J22" s="493"/>
      <c r="K22" s="493"/>
      <c r="L22" s="493"/>
      <c r="M22" s="493"/>
      <c r="N22" s="493"/>
    </row>
    <row r="23" spans="1:14" ht="15" thickBot="1">
      <c r="A23" s="421" t="s">
        <v>833</v>
      </c>
      <c r="B23" s="422" t="s">
        <v>822</v>
      </c>
      <c r="C23" s="503">
        <f t="shared" si="1"/>
        <v>0</v>
      </c>
      <c r="D23" s="493">
        <v>0</v>
      </c>
      <c r="E23" s="493"/>
      <c r="F23" s="491">
        <f t="shared" si="2"/>
        <v>0</v>
      </c>
      <c r="G23" s="493"/>
      <c r="H23" s="493"/>
      <c r="I23" s="493"/>
      <c r="J23" s="493"/>
      <c r="K23" s="493"/>
      <c r="L23" s="493"/>
      <c r="M23" s="493"/>
      <c r="N23" s="493"/>
    </row>
    <row r="24" spans="1:14" ht="15" thickBot="1">
      <c r="A24" s="425" t="s">
        <v>834</v>
      </c>
      <c r="B24" s="426" t="s">
        <v>835</v>
      </c>
      <c r="C24" s="503">
        <f>SUM(C25:C30)</f>
        <v>709797692.47000003</v>
      </c>
      <c r="D24" s="504"/>
      <c r="E24" s="504"/>
      <c r="F24" s="491">
        <f>SUM(F25:F30)</f>
        <v>3663310.3600000008</v>
      </c>
      <c r="G24" s="504"/>
      <c r="H24" s="504"/>
      <c r="I24" s="504"/>
      <c r="J24" s="504"/>
      <c r="K24" s="504"/>
      <c r="L24" s="504"/>
      <c r="M24" s="504"/>
      <c r="N24" s="493"/>
    </row>
    <row r="25" spans="1:14" ht="15" thickBot="1">
      <c r="A25" s="421" t="s">
        <v>836</v>
      </c>
      <c r="B25" s="422" t="s">
        <v>814</v>
      </c>
      <c r="C25" s="503">
        <v>12482.95</v>
      </c>
      <c r="D25" s="504"/>
      <c r="E25" s="504"/>
      <c r="F25" s="491">
        <v>0</v>
      </c>
      <c r="G25" s="504"/>
      <c r="H25" s="504"/>
      <c r="I25" s="504"/>
      <c r="J25" s="504"/>
      <c r="K25" s="504"/>
      <c r="L25" s="504"/>
      <c r="M25" s="504"/>
      <c r="N25" s="493"/>
    </row>
    <row r="26" spans="1:14" ht="15" thickBot="1">
      <c r="A26" s="421" t="s">
        <v>837</v>
      </c>
      <c r="B26" s="422" t="s">
        <v>816</v>
      </c>
      <c r="C26" s="503">
        <v>29941.08</v>
      </c>
      <c r="D26" s="504"/>
      <c r="E26" s="504"/>
      <c r="F26" s="491">
        <v>0</v>
      </c>
      <c r="G26" s="504"/>
      <c r="H26" s="504"/>
      <c r="I26" s="504"/>
      <c r="J26" s="504"/>
      <c r="K26" s="504"/>
      <c r="L26" s="504"/>
      <c r="M26" s="504"/>
      <c r="N26" s="493"/>
    </row>
    <row r="27" spans="1:14" ht="15" thickBot="1">
      <c r="A27" s="421" t="s">
        <v>838</v>
      </c>
      <c r="B27" s="422" t="s">
        <v>818</v>
      </c>
      <c r="C27" s="503">
        <v>372912.32</v>
      </c>
      <c r="D27" s="504"/>
      <c r="E27" s="504"/>
      <c r="F27" s="491">
        <v>0</v>
      </c>
      <c r="G27" s="504"/>
      <c r="H27" s="504"/>
      <c r="I27" s="504"/>
      <c r="J27" s="504"/>
      <c r="K27" s="504"/>
      <c r="L27" s="504"/>
      <c r="M27" s="504"/>
      <c r="N27" s="493"/>
    </row>
    <row r="28" spans="1:14" ht="15" thickBot="1">
      <c r="A28" s="421" t="s">
        <v>839</v>
      </c>
      <c r="B28" s="422" t="s">
        <v>820</v>
      </c>
      <c r="C28" s="503">
        <v>14860129.199999999</v>
      </c>
      <c r="D28" s="504"/>
      <c r="E28" s="504"/>
      <c r="F28" s="491">
        <v>0</v>
      </c>
      <c r="G28" s="504"/>
      <c r="H28" s="504"/>
      <c r="I28" s="504"/>
      <c r="J28" s="504"/>
      <c r="K28" s="504"/>
      <c r="L28" s="504"/>
      <c r="M28" s="504"/>
      <c r="N28" s="493"/>
    </row>
    <row r="29" spans="1:14" ht="15" thickBot="1">
      <c r="A29" s="421" t="s">
        <v>840</v>
      </c>
      <c r="B29" s="422" t="s">
        <v>822</v>
      </c>
      <c r="C29" s="503">
        <v>619665045.74000001</v>
      </c>
      <c r="D29" s="504"/>
      <c r="E29" s="504"/>
      <c r="F29" s="491">
        <v>3639481.2200000007</v>
      </c>
      <c r="G29" s="504"/>
      <c r="H29" s="504"/>
      <c r="I29" s="504"/>
      <c r="J29" s="504"/>
      <c r="K29" s="504"/>
      <c r="L29" s="504"/>
      <c r="M29" s="504"/>
      <c r="N29" s="493"/>
    </row>
    <row r="30" spans="1:14" ht="15" thickBot="1">
      <c r="A30" s="421" t="s">
        <v>841</v>
      </c>
      <c r="B30" s="422" t="s">
        <v>826</v>
      </c>
      <c r="C30" s="503">
        <v>74857181.180000007</v>
      </c>
      <c r="D30" s="504"/>
      <c r="E30" s="504"/>
      <c r="F30" s="491">
        <v>23829.14</v>
      </c>
      <c r="G30" s="504"/>
      <c r="H30" s="504"/>
      <c r="I30" s="504"/>
      <c r="J30" s="504"/>
      <c r="K30" s="504"/>
      <c r="L30" s="504"/>
      <c r="M30" s="504"/>
      <c r="N30" s="493"/>
    </row>
    <row r="31" spans="1:14" ht="15" thickBot="1">
      <c r="A31" s="430" t="s">
        <v>842</v>
      </c>
      <c r="B31" s="431" t="s">
        <v>171</v>
      </c>
      <c r="C31" s="503">
        <f>SUM(C9,C10,C18,C24)</f>
        <v>5089173865.960001</v>
      </c>
      <c r="D31" s="493">
        <f t="shared" ref="D31:N31" si="4">SUM(D9,D10,D18,D24)</f>
        <v>4376528560.8800001</v>
      </c>
      <c r="E31" s="493">
        <f t="shared" si="4"/>
        <v>2847612.61</v>
      </c>
      <c r="F31" s="493">
        <f t="shared" si="4"/>
        <v>38284259.719999999</v>
      </c>
      <c r="G31" s="493">
        <f t="shared" si="4"/>
        <v>34443580.189999998</v>
      </c>
      <c r="H31" s="493">
        <f t="shared" si="4"/>
        <v>177369.17</v>
      </c>
      <c r="I31" s="493">
        <f t="shared" si="4"/>
        <v>0</v>
      </c>
      <c r="J31" s="493">
        <f t="shared" si="4"/>
        <v>0</v>
      </c>
      <c r="K31" s="493">
        <f t="shared" si="4"/>
        <v>0</v>
      </c>
      <c r="L31" s="493">
        <f t="shared" si="4"/>
        <v>0</v>
      </c>
      <c r="M31" s="493">
        <f t="shared" si="4"/>
        <v>0</v>
      </c>
      <c r="N31" s="493">
        <f t="shared" si="4"/>
        <v>0</v>
      </c>
    </row>
  </sheetData>
  <mergeCells count="17">
    <mergeCell ref="N6:N8"/>
    <mergeCell ref="H6:H8"/>
    <mergeCell ref="I6:I8"/>
    <mergeCell ref="J6:J8"/>
    <mergeCell ref="K6:K8"/>
    <mergeCell ref="L6:L8"/>
    <mergeCell ref="M6:M8"/>
    <mergeCell ref="C4:N4"/>
    <mergeCell ref="C5:E5"/>
    <mergeCell ref="F5:N5"/>
    <mergeCell ref="A6:A7"/>
    <mergeCell ref="B6:B7"/>
    <mergeCell ref="C6:C7"/>
    <mergeCell ref="D6:D8"/>
    <mergeCell ref="E6:E8"/>
    <mergeCell ref="F6:F8"/>
    <mergeCell ref="G6:G8"/>
  </mergeCells>
  <pageMargins left="0.70866141732283472" right="0.70866141732283472" top="0.74803149606299213" bottom="0.74803149606299213" header="0.31496062992125984" footer="0.31496062992125984"/>
  <pageSetup paperSize="9" scale="89" fitToHeight="0" orientation="landscape" r:id="rId1"/>
  <headerFooter>
    <oddHeader>&amp;CEN
Annex XV</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92CE7-BB70-4950-8C73-81146F3959D9}">
  <sheetPr codeName="Sheet48"/>
  <dimension ref="B2:P22"/>
  <sheetViews>
    <sheetView workbookViewId="0">
      <selection activeCell="P6" sqref="P6"/>
    </sheetView>
  </sheetViews>
  <sheetFormatPr defaultColWidth="9.08984375" defaultRowHeight="14.5"/>
  <cols>
    <col min="1" max="1" width="9.08984375" style="2"/>
    <col min="2" max="2" width="4.453125" style="2" customWidth="1"/>
    <col min="3" max="3" width="14.54296875" style="2" customWidth="1"/>
    <col min="4" max="4" width="11.1796875" style="2" customWidth="1"/>
    <col min="5" max="6" width="10" style="2" bestFit="1" customWidth="1"/>
    <col min="7" max="7" width="9.08984375" style="2"/>
    <col min="8" max="8" width="12.453125" style="2" customWidth="1"/>
    <col min="9" max="9" width="16" style="2" customWidth="1"/>
    <col min="10" max="10" width="10.90625" style="2" customWidth="1"/>
    <col min="11" max="11" width="6.54296875" style="2" customWidth="1"/>
    <col min="12" max="12" width="9.08984375" style="2"/>
    <col min="13" max="13" width="9.54296875" style="2" bestFit="1" customWidth="1"/>
    <col min="14" max="15" width="9.08984375" style="2"/>
    <col min="16" max="16" width="12.453125" style="2" bestFit="1" customWidth="1"/>
    <col min="17" max="16384" width="9.08984375" style="2"/>
  </cols>
  <sheetData>
    <row r="2" spans="2:16">
      <c r="B2" s="394" t="s">
        <v>889</v>
      </c>
    </row>
    <row r="3" spans="2:16" ht="16">
      <c r="B3" s="314"/>
      <c r="C3" s="395"/>
      <c r="D3" s="395"/>
      <c r="E3" s="395"/>
      <c r="H3" s="395"/>
      <c r="I3" s="395"/>
      <c r="J3" s="115"/>
      <c r="K3" s="395"/>
    </row>
    <row r="4" spans="2:16" ht="16.5" thickBot="1">
      <c r="B4" s="314"/>
      <c r="C4" s="395"/>
      <c r="D4" s="395"/>
      <c r="E4" s="395"/>
      <c r="F4" s="468"/>
      <c r="G4" s="468"/>
      <c r="H4" s="395"/>
      <c r="I4" s="395"/>
      <c r="J4" s="115"/>
      <c r="K4" s="395"/>
    </row>
    <row r="5" spans="2:16" ht="16.5" thickBot="1">
      <c r="B5" s="396"/>
      <c r="C5" s="396"/>
      <c r="D5" s="397" t="s">
        <v>131</v>
      </c>
      <c r="E5" s="398" t="s">
        <v>132</v>
      </c>
      <c r="F5" s="398" t="s">
        <v>133</v>
      </c>
      <c r="G5" s="398" t="s">
        <v>172</v>
      </c>
      <c r="H5" s="398" t="s">
        <v>173</v>
      </c>
      <c r="I5" s="398" t="s">
        <v>890</v>
      </c>
      <c r="J5" s="399" t="s">
        <v>393</v>
      </c>
      <c r="K5" s="479"/>
    </row>
    <row r="6" spans="2:16" ht="84" customHeight="1" thickBot="1">
      <c r="B6" s="396"/>
      <c r="C6" s="396"/>
      <c r="D6" s="404" t="s">
        <v>891</v>
      </c>
      <c r="E6" s="405"/>
      <c r="F6" s="405"/>
      <c r="G6" s="406"/>
      <c r="H6" s="465" t="s">
        <v>892</v>
      </c>
      <c r="I6" s="409" t="s">
        <v>893</v>
      </c>
      <c r="J6" s="404" t="s">
        <v>894</v>
      </c>
      <c r="K6" s="465"/>
    </row>
    <row r="7" spans="2:16" ht="34.5" customHeight="1" thickBot="1">
      <c r="B7" s="505"/>
      <c r="C7" s="505"/>
      <c r="D7" s="506"/>
      <c r="E7" s="404" t="s">
        <v>895</v>
      </c>
      <c r="F7" s="465"/>
      <c r="G7" s="507" t="s">
        <v>896</v>
      </c>
      <c r="H7" s="508"/>
      <c r="I7" s="500"/>
      <c r="J7" s="509"/>
      <c r="K7" s="508"/>
    </row>
    <row r="8" spans="2:16" ht="16">
      <c r="B8" s="396"/>
      <c r="C8" s="396"/>
      <c r="D8" s="506"/>
      <c r="E8" s="510"/>
      <c r="F8" s="409" t="s">
        <v>875</v>
      </c>
      <c r="G8" s="511"/>
      <c r="H8" s="512"/>
      <c r="I8" s="500"/>
      <c r="J8" s="509"/>
      <c r="K8" s="508"/>
    </row>
    <row r="9" spans="2:16" ht="16.5" thickBot="1">
      <c r="B9" s="396"/>
      <c r="C9" s="396"/>
      <c r="D9" s="506"/>
      <c r="E9" s="513"/>
      <c r="F9" s="488"/>
      <c r="G9" s="514"/>
      <c r="H9" s="515"/>
      <c r="I9" s="488"/>
      <c r="J9" s="466"/>
      <c r="K9" s="467"/>
      <c r="P9" s="90"/>
    </row>
    <row r="10" spans="2:16" ht="25.5" thickBot="1">
      <c r="B10" s="448" t="s">
        <v>529</v>
      </c>
      <c r="C10" s="516" t="s">
        <v>897</v>
      </c>
      <c r="D10" s="517">
        <v>4239032544.5700145</v>
      </c>
      <c r="E10" s="518"/>
      <c r="F10" s="517">
        <v>35937367.659999959</v>
      </c>
      <c r="G10" s="517"/>
      <c r="H10" s="517">
        <v>-42621872.829999886</v>
      </c>
      <c r="I10" s="519"/>
      <c r="J10" s="520"/>
      <c r="K10" s="521"/>
      <c r="M10" s="210"/>
    </row>
    <row r="11" spans="2:16" ht="15" thickBot="1">
      <c r="B11" s="421" t="s">
        <v>580</v>
      </c>
      <c r="C11" s="522" t="s">
        <v>898</v>
      </c>
      <c r="D11" s="418">
        <v>3975375684.9200134</v>
      </c>
      <c r="E11" s="418"/>
      <c r="F11" s="418">
        <v>35735388.669999965</v>
      </c>
      <c r="G11" s="418"/>
      <c r="H11" s="418">
        <v>-41646541.059999876</v>
      </c>
      <c r="I11" s="523"/>
      <c r="J11" s="524"/>
      <c r="K11" s="525"/>
    </row>
    <row r="12" spans="2:16" ht="15" thickBot="1">
      <c r="B12" s="421" t="s">
        <v>815</v>
      </c>
      <c r="C12" s="522" t="s">
        <v>899</v>
      </c>
      <c r="D12" s="418">
        <v>224405301.01000008</v>
      </c>
      <c r="E12" s="418"/>
      <c r="F12" s="418">
        <v>0</v>
      </c>
      <c r="G12" s="418"/>
      <c r="H12" s="418">
        <v>-673316.74000000011</v>
      </c>
      <c r="I12" s="523"/>
      <c r="J12" s="524"/>
      <c r="K12" s="525"/>
    </row>
    <row r="13" spans="2:16" ht="15" thickBot="1">
      <c r="B13" s="421" t="s">
        <v>817</v>
      </c>
      <c r="C13" s="522" t="s">
        <v>900</v>
      </c>
      <c r="D13" s="418">
        <v>12435766.629999997</v>
      </c>
      <c r="E13" s="418"/>
      <c r="F13" s="418">
        <v>0</v>
      </c>
      <c r="G13" s="418"/>
      <c r="H13" s="418">
        <v>-98347.640000000014</v>
      </c>
      <c r="I13" s="523"/>
      <c r="J13" s="524"/>
      <c r="K13" s="525"/>
    </row>
    <row r="14" spans="2:16" ht="15" thickBot="1">
      <c r="B14" s="421" t="s">
        <v>819</v>
      </c>
      <c r="C14" s="522" t="s">
        <v>901</v>
      </c>
      <c r="D14" s="418">
        <v>11466141.539999995</v>
      </c>
      <c r="E14" s="418"/>
      <c r="F14" s="418">
        <v>0</v>
      </c>
      <c r="G14" s="418"/>
      <c r="H14" s="418">
        <v>-68678.97</v>
      </c>
      <c r="I14" s="523"/>
      <c r="J14" s="524"/>
      <c r="K14" s="525"/>
    </row>
    <row r="15" spans="2:16" ht="15" thickBot="1">
      <c r="B15" s="421" t="s">
        <v>823</v>
      </c>
      <c r="C15" s="522" t="s">
        <v>902</v>
      </c>
      <c r="D15" s="418">
        <v>15349650.470000744</v>
      </c>
      <c r="E15" s="418"/>
      <c r="F15" s="418">
        <v>201978.98999999464</v>
      </c>
      <c r="G15" s="418"/>
      <c r="H15" s="418">
        <v>-134988.42000000924</v>
      </c>
      <c r="I15" s="523"/>
      <c r="J15" s="524"/>
      <c r="K15" s="525"/>
    </row>
    <row r="16" spans="2:16" ht="25.5" thickBot="1">
      <c r="B16" s="421" t="s">
        <v>825</v>
      </c>
      <c r="C16" s="431" t="s">
        <v>835</v>
      </c>
      <c r="D16" s="517">
        <v>759198937.62999511</v>
      </c>
      <c r="E16" s="526"/>
      <c r="F16" s="517">
        <v>3663310.3600000008</v>
      </c>
      <c r="G16" s="527"/>
      <c r="H16" s="527"/>
      <c r="I16" s="518">
        <v>-3488419.3199997786</v>
      </c>
      <c r="J16" s="528"/>
      <c r="K16" s="529"/>
    </row>
    <row r="17" spans="2:11" ht="15" thickBot="1">
      <c r="B17" s="425" t="s">
        <v>827</v>
      </c>
      <c r="C17" s="522" t="s">
        <v>898</v>
      </c>
      <c r="D17" s="418">
        <v>743124349.76999485</v>
      </c>
      <c r="E17" s="418"/>
      <c r="F17" s="418">
        <v>3660808.7000000007</v>
      </c>
      <c r="G17" s="530"/>
      <c r="H17" s="530"/>
      <c r="I17" s="418">
        <v>-3447557.0199997779</v>
      </c>
      <c r="J17" s="528"/>
      <c r="K17" s="529"/>
    </row>
    <row r="18" spans="2:11" ht="15" thickBot="1">
      <c r="B18" s="421" t="s">
        <v>829</v>
      </c>
      <c r="C18" s="522" t="s">
        <v>899</v>
      </c>
      <c r="D18" s="418">
        <v>13378.84</v>
      </c>
      <c r="E18" s="418"/>
      <c r="F18" s="418">
        <v>0</v>
      </c>
      <c r="G18" s="530"/>
      <c r="H18" s="530"/>
      <c r="I18" s="418">
        <v>-3.2499999999999996</v>
      </c>
      <c r="J18" s="528"/>
      <c r="K18" s="529"/>
    </row>
    <row r="19" spans="2:11" ht="15" thickBot="1">
      <c r="B19" s="421" t="s">
        <v>830</v>
      </c>
      <c r="C19" s="522" t="s">
        <v>900</v>
      </c>
      <c r="D19" s="418">
        <v>919099.86</v>
      </c>
      <c r="E19" s="418"/>
      <c r="F19" s="418">
        <v>0</v>
      </c>
      <c r="G19" s="530"/>
      <c r="H19" s="530"/>
      <c r="I19" s="418">
        <v>-2322.5800000000004</v>
      </c>
      <c r="J19" s="528"/>
      <c r="K19" s="529"/>
    </row>
    <row r="20" spans="2:11" ht="15" thickBot="1">
      <c r="B20" s="421" t="s">
        <v>831</v>
      </c>
      <c r="C20" s="522" t="s">
        <v>901</v>
      </c>
      <c r="D20" s="418">
        <v>14253387.210000001</v>
      </c>
      <c r="E20" s="418"/>
      <c r="F20" s="418">
        <v>0</v>
      </c>
      <c r="G20" s="530"/>
      <c r="H20" s="530"/>
      <c r="I20" s="418">
        <v>-36268.14</v>
      </c>
      <c r="J20" s="528"/>
      <c r="K20" s="529"/>
    </row>
    <row r="21" spans="2:11" ht="15" thickBot="1">
      <c r="B21" s="421" t="s">
        <v>832</v>
      </c>
      <c r="C21" s="522" t="s">
        <v>902</v>
      </c>
      <c r="D21" s="418">
        <v>888721.95000016689</v>
      </c>
      <c r="E21" s="418"/>
      <c r="F21" s="418">
        <v>2501.660000000149</v>
      </c>
      <c r="G21" s="530"/>
      <c r="H21" s="530"/>
      <c r="I21" s="418">
        <v>-2268.3300000005402</v>
      </c>
      <c r="J21" s="528"/>
      <c r="K21" s="529"/>
    </row>
    <row r="22" spans="2:11" ht="15" thickBot="1">
      <c r="B22" s="458" t="s">
        <v>834</v>
      </c>
      <c r="C22" s="431" t="s">
        <v>171</v>
      </c>
      <c r="D22" s="531">
        <f>D10+D16</f>
        <v>4998231482.2000093</v>
      </c>
      <c r="E22" s="531"/>
      <c r="F22" s="531">
        <f>F10+F16</f>
        <v>39600678.019999959</v>
      </c>
      <c r="G22" s="531"/>
      <c r="H22" s="531">
        <f>H10+H16</f>
        <v>-42621872.829999886</v>
      </c>
      <c r="I22" s="531">
        <f>I10+I16</f>
        <v>-3488419.3199997786</v>
      </c>
      <c r="J22" s="532"/>
      <c r="K22" s="533"/>
    </row>
  </sheetData>
  <mergeCells count="24">
    <mergeCell ref="J21:K21"/>
    <mergeCell ref="J22:K22"/>
    <mergeCell ref="J15:K15"/>
    <mergeCell ref="J16:K16"/>
    <mergeCell ref="J17:K17"/>
    <mergeCell ref="J18:K18"/>
    <mergeCell ref="J19:K19"/>
    <mergeCell ref="J20:K20"/>
    <mergeCell ref="H8:H9"/>
    <mergeCell ref="J10:K10"/>
    <mergeCell ref="J11:K11"/>
    <mergeCell ref="J12:K12"/>
    <mergeCell ref="J13:K13"/>
    <mergeCell ref="J14:K14"/>
    <mergeCell ref="F4:G4"/>
    <mergeCell ref="J5:K5"/>
    <mergeCell ref="D6:G6"/>
    <mergeCell ref="H6:H7"/>
    <mergeCell ref="I6:I9"/>
    <mergeCell ref="J6:K9"/>
    <mergeCell ref="E7:F7"/>
    <mergeCell ref="G7:G9"/>
    <mergeCell ref="E8:E9"/>
    <mergeCell ref="F8:F9"/>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FFF6A-960D-4D3A-B32D-89699FA06B38}">
  <sheetPr codeName="Sheet50"/>
  <dimension ref="A2:N22"/>
  <sheetViews>
    <sheetView workbookViewId="0">
      <selection activeCell="P6" sqref="P6"/>
    </sheetView>
  </sheetViews>
  <sheetFormatPr defaultColWidth="9.08984375" defaultRowHeight="14.5"/>
  <cols>
    <col min="1" max="1" width="4.453125" style="2" customWidth="1"/>
    <col min="2" max="2" width="25.90625" style="2" customWidth="1"/>
    <col min="3" max="14" width="11.08984375" style="210" customWidth="1"/>
    <col min="15" max="16384" width="9.08984375" style="2"/>
  </cols>
  <sheetData>
    <row r="2" spans="1:14">
      <c r="A2" s="394" t="s">
        <v>46</v>
      </c>
    </row>
    <row r="3" spans="1:14" ht="16.5" thickBot="1">
      <c r="A3" s="314"/>
      <c r="B3" s="395"/>
      <c r="C3" s="534"/>
      <c r="D3" s="534"/>
      <c r="E3" s="534"/>
      <c r="F3" s="534"/>
      <c r="G3" s="534"/>
      <c r="H3" s="534"/>
      <c r="I3" s="534"/>
      <c r="J3" s="534"/>
      <c r="K3" s="534"/>
      <c r="L3" s="534"/>
      <c r="M3" s="534"/>
      <c r="N3" s="534"/>
    </row>
    <row r="4" spans="1:14" ht="16.5" thickBot="1">
      <c r="A4" s="314"/>
      <c r="B4" s="463"/>
      <c r="C4" s="535" t="s">
        <v>131</v>
      </c>
      <c r="D4" s="536" t="s">
        <v>132</v>
      </c>
      <c r="E4" s="536" t="s">
        <v>133</v>
      </c>
      <c r="F4" s="536" t="s">
        <v>172</v>
      </c>
      <c r="G4" s="536" t="s">
        <v>173</v>
      </c>
      <c r="H4" s="536" t="s">
        <v>507</v>
      </c>
      <c r="I4" s="536" t="s">
        <v>393</v>
      </c>
      <c r="J4" s="536" t="s">
        <v>508</v>
      </c>
      <c r="K4" s="536" t="s">
        <v>509</v>
      </c>
      <c r="L4" s="536" t="s">
        <v>510</v>
      </c>
      <c r="M4" s="536" t="s">
        <v>511</v>
      </c>
      <c r="N4" s="536" t="s">
        <v>512</v>
      </c>
    </row>
    <row r="5" spans="1:14" ht="21" customHeight="1" thickBot="1">
      <c r="A5" s="396"/>
      <c r="B5" s="396"/>
      <c r="C5" s="537" t="s">
        <v>813</v>
      </c>
      <c r="D5" s="538"/>
      <c r="E5" s="538"/>
      <c r="F5" s="538"/>
      <c r="G5" s="538"/>
      <c r="H5" s="538"/>
      <c r="I5" s="538"/>
      <c r="J5" s="538"/>
      <c r="K5" s="538"/>
      <c r="L5" s="538"/>
      <c r="M5" s="538"/>
      <c r="N5" s="539"/>
    </row>
    <row r="6" spans="1:14" ht="23.25" customHeight="1" thickBot="1">
      <c r="A6" s="396"/>
      <c r="B6" s="396"/>
      <c r="C6" s="540"/>
      <c r="D6" s="541" t="s">
        <v>903</v>
      </c>
      <c r="E6" s="542"/>
      <c r="F6" s="541" t="s">
        <v>904</v>
      </c>
      <c r="G6" s="543"/>
      <c r="H6" s="543"/>
      <c r="I6" s="543"/>
      <c r="J6" s="543"/>
      <c r="K6" s="543"/>
      <c r="L6" s="543"/>
      <c r="M6" s="543"/>
      <c r="N6" s="544"/>
    </row>
    <row r="7" spans="1:14" ht="19.5" customHeight="1" thickBot="1">
      <c r="A7" s="396"/>
      <c r="B7" s="396"/>
      <c r="C7" s="540"/>
      <c r="D7" s="540"/>
      <c r="E7" s="545"/>
      <c r="F7" s="540"/>
      <c r="G7" s="546" t="s">
        <v>881</v>
      </c>
      <c r="H7" s="547" t="s">
        <v>905</v>
      </c>
      <c r="I7" s="548"/>
      <c r="J7" s="548"/>
      <c r="K7" s="548"/>
      <c r="L7" s="548"/>
      <c r="M7" s="548"/>
      <c r="N7" s="549"/>
    </row>
    <row r="8" spans="1:14" ht="63.75" customHeight="1" thickBot="1">
      <c r="A8" s="396"/>
      <c r="B8" s="396"/>
      <c r="C8" s="540"/>
      <c r="D8" s="540"/>
      <c r="E8" s="550" t="s">
        <v>906</v>
      </c>
      <c r="F8" s="551"/>
      <c r="G8" s="552"/>
      <c r="H8" s="553"/>
      <c r="I8" s="554" t="s">
        <v>907</v>
      </c>
      <c r="J8" s="554" t="s">
        <v>908</v>
      </c>
      <c r="K8" s="554" t="s">
        <v>909</v>
      </c>
      <c r="L8" s="554" t="s">
        <v>910</v>
      </c>
      <c r="M8" s="554" t="s">
        <v>911</v>
      </c>
      <c r="N8" s="554" t="s">
        <v>912</v>
      </c>
    </row>
    <row r="9" spans="1:14" ht="15" thickBot="1">
      <c r="A9" s="469" t="s">
        <v>529</v>
      </c>
      <c r="B9" s="555" t="s">
        <v>913</v>
      </c>
      <c r="C9" s="544">
        <v>4431155523.6599998</v>
      </c>
      <c r="D9" s="544">
        <v>4395218156</v>
      </c>
      <c r="E9" s="544">
        <v>2847612.61</v>
      </c>
      <c r="F9" s="544">
        <v>35937367.659999996</v>
      </c>
      <c r="G9" s="544">
        <v>34443580.190000013</v>
      </c>
      <c r="H9" s="544">
        <v>1493787.47</v>
      </c>
      <c r="I9" s="544">
        <v>1493787.47</v>
      </c>
      <c r="J9" s="544"/>
      <c r="K9" s="544"/>
      <c r="L9" s="544"/>
      <c r="M9" s="544"/>
      <c r="N9" s="544"/>
    </row>
    <row r="10" spans="1:14" ht="15" thickBot="1">
      <c r="A10" s="473" t="s">
        <v>580</v>
      </c>
      <c r="B10" s="556" t="s">
        <v>914</v>
      </c>
      <c r="C10" s="557"/>
      <c r="D10" s="557"/>
      <c r="E10" s="557"/>
      <c r="F10" s="557"/>
      <c r="G10" s="557"/>
      <c r="H10" s="557"/>
      <c r="I10" s="557"/>
      <c r="J10" s="557"/>
      <c r="K10" s="557"/>
      <c r="L10" s="557"/>
      <c r="M10" s="557"/>
      <c r="N10" s="557"/>
    </row>
    <row r="11" spans="1:14" ht="32.25" customHeight="1" thickBot="1">
      <c r="A11" s="473" t="s">
        <v>815</v>
      </c>
      <c r="B11" s="558" t="s">
        <v>915</v>
      </c>
      <c r="C11" s="557">
        <v>3381556457.4899998</v>
      </c>
      <c r="D11" s="557">
        <v>3358246345.8699999</v>
      </c>
      <c r="E11" s="557"/>
      <c r="F11" s="557">
        <v>23310111.620000001</v>
      </c>
      <c r="G11" s="557">
        <v>23103203.100000001</v>
      </c>
      <c r="H11" s="557">
        <v>206908.52</v>
      </c>
      <c r="I11" s="557">
        <v>133478.85</v>
      </c>
      <c r="J11" s="557"/>
      <c r="K11" s="557"/>
      <c r="L11" s="557"/>
      <c r="M11" s="557"/>
      <c r="N11" s="557"/>
    </row>
    <row r="12" spans="1:14" ht="62.25" customHeight="1" thickBot="1">
      <c r="A12" s="473" t="s">
        <v>817</v>
      </c>
      <c r="B12" s="559" t="s">
        <v>916</v>
      </c>
      <c r="C12" s="557">
        <v>624867738.38999999</v>
      </c>
      <c r="D12" s="557">
        <v>623521849.60000002</v>
      </c>
      <c r="E12" s="560"/>
      <c r="F12" s="557">
        <v>1345888.79</v>
      </c>
      <c r="G12" s="557">
        <v>1345888.79</v>
      </c>
      <c r="H12" s="557">
        <v>0</v>
      </c>
      <c r="I12" s="560"/>
      <c r="J12" s="560"/>
      <c r="K12" s="560"/>
      <c r="L12" s="560"/>
      <c r="M12" s="560"/>
      <c r="N12" s="560"/>
    </row>
    <row r="13" spans="1:14" ht="68.25" customHeight="1" thickBot="1">
      <c r="A13" s="473" t="s">
        <v>819</v>
      </c>
      <c r="B13" s="559" t="s">
        <v>917</v>
      </c>
      <c r="C13" s="557">
        <v>893745256.82000005</v>
      </c>
      <c r="D13" s="557">
        <v>888445178.62</v>
      </c>
      <c r="E13" s="560"/>
      <c r="F13" s="557">
        <v>5300078.2</v>
      </c>
      <c r="G13" s="557">
        <v>5300078.2</v>
      </c>
      <c r="H13" s="557">
        <v>0</v>
      </c>
      <c r="I13" s="560"/>
      <c r="J13" s="560"/>
      <c r="K13" s="560"/>
      <c r="L13" s="560"/>
      <c r="M13" s="560"/>
      <c r="N13" s="560"/>
    </row>
    <row r="14" spans="1:14" ht="51.75" customHeight="1" thickBot="1">
      <c r="A14" s="473" t="s">
        <v>821</v>
      </c>
      <c r="B14" s="559" t="s">
        <v>918</v>
      </c>
      <c r="C14" s="557">
        <v>1177574721.8199999</v>
      </c>
      <c r="D14" s="557">
        <v>1168042423.3699999</v>
      </c>
      <c r="E14" s="560"/>
      <c r="F14" s="557">
        <v>9532298.4499999993</v>
      </c>
      <c r="G14" s="557">
        <v>9532298.4499999993</v>
      </c>
      <c r="H14" s="557">
        <v>0</v>
      </c>
      <c r="I14" s="560"/>
      <c r="J14" s="560"/>
      <c r="K14" s="560"/>
      <c r="L14" s="560"/>
      <c r="M14" s="560"/>
      <c r="N14" s="560"/>
    </row>
    <row r="15" spans="1:14" ht="35.25" customHeight="1" thickBot="1">
      <c r="A15" s="472" t="s">
        <v>823</v>
      </c>
      <c r="B15" s="489" t="s">
        <v>919</v>
      </c>
      <c r="C15" s="557">
        <v>-42543357.93</v>
      </c>
      <c r="D15" s="557">
        <v>-29596090.760000002</v>
      </c>
      <c r="E15" s="557"/>
      <c r="F15" s="557">
        <v>-12947267.17</v>
      </c>
      <c r="G15" s="557">
        <v>-12001335.810000001</v>
      </c>
      <c r="H15" s="557">
        <v>-945931.36</v>
      </c>
      <c r="I15" s="557">
        <v>-945931.36</v>
      </c>
      <c r="J15" s="557"/>
      <c r="K15" s="557"/>
      <c r="L15" s="557"/>
      <c r="M15" s="557"/>
      <c r="N15" s="557"/>
    </row>
    <row r="16" spans="1:14" ht="15" thickBot="1">
      <c r="A16" s="472" t="s">
        <v>825</v>
      </c>
      <c r="B16" s="489" t="s">
        <v>920</v>
      </c>
      <c r="C16" s="561"/>
      <c r="D16" s="561"/>
      <c r="E16" s="561"/>
      <c r="F16" s="561"/>
      <c r="G16" s="561"/>
      <c r="H16" s="561"/>
      <c r="I16" s="561"/>
      <c r="J16" s="561"/>
      <c r="K16" s="561"/>
      <c r="L16" s="561"/>
      <c r="M16" s="561"/>
      <c r="N16" s="561"/>
    </row>
    <row r="17" spans="1:14" ht="31.5" customHeight="1" thickBot="1">
      <c r="A17" s="473" t="s">
        <v>827</v>
      </c>
      <c r="B17" s="556" t="s">
        <v>921</v>
      </c>
      <c r="C17" s="562"/>
      <c r="D17" s="563"/>
      <c r="E17" s="563"/>
      <c r="F17" s="563"/>
      <c r="G17" s="563"/>
      <c r="H17" s="563"/>
      <c r="I17" s="564"/>
      <c r="J17" s="564"/>
      <c r="K17" s="564"/>
      <c r="L17" s="564"/>
      <c r="M17" s="564"/>
      <c r="N17" s="564"/>
    </row>
    <row r="18" spans="1:14" ht="30.75" customHeight="1" thickBot="1">
      <c r="A18" s="473" t="s">
        <v>829</v>
      </c>
      <c r="B18" s="558" t="s">
        <v>922</v>
      </c>
      <c r="C18" s="562"/>
      <c r="D18" s="563"/>
      <c r="E18" s="563"/>
      <c r="F18" s="563"/>
      <c r="G18" s="563"/>
      <c r="H18" s="563"/>
      <c r="I18" s="564"/>
      <c r="J18" s="564"/>
      <c r="K18" s="564"/>
      <c r="L18" s="564"/>
      <c r="M18" s="564"/>
      <c r="N18" s="564"/>
    </row>
    <row r="19" spans="1:14" ht="31.5" customHeight="1" thickBot="1">
      <c r="A19" s="473" t="s">
        <v>830</v>
      </c>
      <c r="B19" s="556" t="s">
        <v>923</v>
      </c>
      <c r="C19" s="562"/>
      <c r="D19" s="563"/>
      <c r="E19" s="563"/>
      <c r="F19" s="563"/>
      <c r="G19" s="563"/>
      <c r="H19" s="563"/>
      <c r="I19" s="564"/>
      <c r="J19" s="564"/>
      <c r="K19" s="564"/>
      <c r="L19" s="564"/>
      <c r="M19" s="564"/>
      <c r="N19" s="564"/>
    </row>
    <row r="20" spans="1:14" ht="29.25" customHeight="1" thickBot="1">
      <c r="A20" s="473" t="s">
        <v>831</v>
      </c>
      <c r="B20" s="558" t="s">
        <v>922</v>
      </c>
      <c r="C20" s="562"/>
      <c r="D20" s="563"/>
      <c r="E20" s="563"/>
      <c r="F20" s="563"/>
      <c r="G20" s="563"/>
      <c r="H20" s="563"/>
      <c r="I20" s="564"/>
      <c r="J20" s="564"/>
      <c r="K20" s="564"/>
      <c r="L20" s="564"/>
      <c r="M20" s="564"/>
      <c r="N20" s="564"/>
    </row>
    <row r="21" spans="1:14" ht="15" thickBot="1">
      <c r="A21" s="472" t="s">
        <v>832</v>
      </c>
      <c r="B21" s="489" t="s">
        <v>924</v>
      </c>
      <c r="C21" s="562"/>
      <c r="D21" s="563"/>
      <c r="E21" s="563"/>
      <c r="F21" s="563"/>
      <c r="G21" s="563"/>
      <c r="H21" s="563"/>
      <c r="I21" s="564"/>
      <c r="J21" s="564"/>
      <c r="K21" s="564"/>
      <c r="L21" s="564"/>
      <c r="M21" s="564"/>
      <c r="N21" s="564"/>
    </row>
    <row r="22" spans="1:14" ht="15" thickBot="1">
      <c r="A22" s="472" t="s">
        <v>833</v>
      </c>
      <c r="B22" s="489" t="s">
        <v>800</v>
      </c>
      <c r="C22" s="562"/>
      <c r="D22" s="563"/>
      <c r="E22" s="563"/>
      <c r="F22" s="563"/>
      <c r="G22" s="563"/>
      <c r="H22" s="563"/>
      <c r="I22" s="564"/>
      <c r="J22" s="564"/>
      <c r="K22" s="564"/>
      <c r="L22" s="564"/>
      <c r="M22" s="564"/>
      <c r="N22" s="564"/>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&amp;CEN
Annex XV</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0BC33-CEF7-40A5-98A7-BDCBAED1E289}">
  <sheetPr codeName="Sheet49">
    <pageSetUpPr fitToPage="1"/>
  </sheetPr>
  <dimension ref="B2:I28"/>
  <sheetViews>
    <sheetView workbookViewId="0">
      <selection activeCell="P6" sqref="P6"/>
    </sheetView>
  </sheetViews>
  <sheetFormatPr defaultColWidth="9.08984375" defaultRowHeight="14.5"/>
  <cols>
    <col min="1" max="1" width="9.08984375" style="2"/>
    <col min="2" max="2" width="4.54296875" style="2" customWidth="1"/>
    <col min="3" max="3" width="25" style="2" customWidth="1"/>
    <col min="4" max="4" width="11.453125" style="2" bestFit="1" customWidth="1"/>
    <col min="5" max="6" width="9.08984375" style="2"/>
    <col min="7" max="7" width="13" style="2" customWidth="1"/>
    <col min="8" max="8" width="12.453125" style="2" customWidth="1"/>
    <col min="9" max="9" width="20.453125" style="2" customWidth="1"/>
    <col min="10" max="16384" width="9.08984375" style="2"/>
  </cols>
  <sheetData>
    <row r="2" spans="2:9">
      <c r="B2" s="394" t="s">
        <v>925</v>
      </c>
    </row>
    <row r="3" spans="2:9" ht="16.5" thickBot="1">
      <c r="B3" s="314"/>
      <c r="C3" s="395"/>
      <c r="D3" s="395"/>
      <c r="E3" s="468"/>
      <c r="F3" s="468"/>
      <c r="G3" s="395"/>
      <c r="H3" s="395"/>
      <c r="I3" s="395"/>
    </row>
    <row r="4" spans="2:9" ht="16.5" thickBot="1">
      <c r="B4" s="396"/>
      <c r="C4" s="396"/>
      <c r="D4" s="397" t="s">
        <v>131</v>
      </c>
      <c r="E4" s="398" t="s">
        <v>132</v>
      </c>
      <c r="F4" s="398" t="s">
        <v>133</v>
      </c>
      <c r="G4" s="398" t="s">
        <v>172</v>
      </c>
      <c r="H4" s="398" t="s">
        <v>173</v>
      </c>
      <c r="I4" s="398" t="s">
        <v>507</v>
      </c>
    </row>
    <row r="5" spans="2:9" ht="19.5" customHeight="1" thickBot="1">
      <c r="B5" s="396"/>
      <c r="C5" s="396"/>
      <c r="D5" s="404" t="s">
        <v>913</v>
      </c>
      <c r="E5" s="405"/>
      <c r="F5" s="405"/>
      <c r="G5" s="406"/>
      <c r="H5" s="465" t="s">
        <v>892</v>
      </c>
      <c r="I5" s="409" t="s">
        <v>894</v>
      </c>
    </row>
    <row r="6" spans="2:9" ht="49.5" customHeight="1" thickBot="1">
      <c r="B6" s="505"/>
      <c r="C6" s="505"/>
      <c r="D6" s="565"/>
      <c r="E6" s="404" t="s">
        <v>895</v>
      </c>
      <c r="F6" s="465"/>
      <c r="G6" s="413" t="s">
        <v>926</v>
      </c>
      <c r="H6" s="508"/>
      <c r="I6" s="500"/>
    </row>
    <row r="7" spans="2:9" ht="16">
      <c r="B7" s="396"/>
      <c r="C7" s="396"/>
      <c r="D7" s="506"/>
      <c r="E7" s="566"/>
      <c r="F7" s="409" t="s">
        <v>875</v>
      </c>
      <c r="G7" s="566"/>
      <c r="H7" s="508"/>
      <c r="I7" s="500"/>
    </row>
    <row r="8" spans="2:9" ht="16.5" thickBot="1">
      <c r="B8" s="396"/>
      <c r="C8" s="396"/>
      <c r="D8" s="567"/>
      <c r="E8" s="568"/>
      <c r="F8" s="488"/>
      <c r="G8" s="569"/>
      <c r="H8" s="570"/>
      <c r="I8" s="414"/>
    </row>
    <row r="9" spans="2:9" ht="15" thickBot="1">
      <c r="B9" s="415" t="s">
        <v>529</v>
      </c>
      <c r="C9" s="416" t="s">
        <v>927</v>
      </c>
      <c r="D9" s="418">
        <v>102518285.88</v>
      </c>
      <c r="E9" s="418">
        <v>2267.38</v>
      </c>
      <c r="F9" s="418">
        <v>0.84</v>
      </c>
      <c r="G9" s="418">
        <f>D9</f>
        <v>102518285.88</v>
      </c>
      <c r="H9" s="418">
        <v>-300426.03999999998</v>
      </c>
      <c r="I9" s="420"/>
    </row>
    <row r="10" spans="2:9" ht="15" thickBot="1">
      <c r="B10" s="571" t="s">
        <v>580</v>
      </c>
      <c r="C10" s="426" t="s">
        <v>928</v>
      </c>
      <c r="D10" s="420">
        <v>1183564.7</v>
      </c>
      <c r="E10" s="420">
        <v>39331.870000000003</v>
      </c>
      <c r="F10" s="420">
        <v>0</v>
      </c>
      <c r="G10" s="420">
        <f t="shared" ref="G10:G27" si="0">D10</f>
        <v>1183564.7</v>
      </c>
      <c r="H10" s="420">
        <v>-16907.580000000002</v>
      </c>
      <c r="I10" s="420"/>
    </row>
    <row r="11" spans="2:9" ht="15" thickBot="1">
      <c r="B11" s="571" t="s">
        <v>815</v>
      </c>
      <c r="C11" s="426" t="s">
        <v>929</v>
      </c>
      <c r="D11" s="420">
        <v>196069039.90000001</v>
      </c>
      <c r="E11" s="420">
        <v>18790928.91</v>
      </c>
      <c r="F11" s="420">
        <v>82366.600000000006</v>
      </c>
      <c r="G11" s="420">
        <f t="shared" si="0"/>
        <v>196069039.90000001</v>
      </c>
      <c r="H11" s="420">
        <v>-13601534.73</v>
      </c>
      <c r="I11" s="420"/>
    </row>
    <row r="12" spans="2:9" ht="25.5" thickBot="1">
      <c r="B12" s="571" t="s">
        <v>817</v>
      </c>
      <c r="C12" s="426" t="s">
        <v>930</v>
      </c>
      <c r="D12" s="420">
        <v>179952980.19999999</v>
      </c>
      <c r="E12" s="420">
        <v>0</v>
      </c>
      <c r="F12" s="420">
        <v>0</v>
      </c>
      <c r="G12" s="420">
        <f t="shared" si="0"/>
        <v>179952980.19999999</v>
      </c>
      <c r="H12" s="420">
        <v>-1675926.18</v>
      </c>
      <c r="I12" s="420"/>
    </row>
    <row r="13" spans="2:9" ht="15" thickBot="1">
      <c r="B13" s="571" t="s">
        <v>819</v>
      </c>
      <c r="C13" s="426" t="s">
        <v>931</v>
      </c>
      <c r="D13" s="420">
        <v>29747787.670000002</v>
      </c>
      <c r="E13" s="420">
        <v>0</v>
      </c>
      <c r="F13" s="420">
        <v>0</v>
      </c>
      <c r="G13" s="420">
        <f t="shared" si="0"/>
        <v>29747787.670000002</v>
      </c>
      <c r="H13" s="420">
        <v>-387570.16</v>
      </c>
      <c r="I13" s="420"/>
    </row>
    <row r="14" spans="2:9" ht="15" thickBot="1">
      <c r="B14" s="571" t="s">
        <v>821</v>
      </c>
      <c r="C14" s="426" t="s">
        <v>932</v>
      </c>
      <c r="D14" s="420">
        <v>104676216.98</v>
      </c>
      <c r="E14" s="420">
        <v>86550.58</v>
      </c>
      <c r="F14" s="420">
        <v>3027.75</v>
      </c>
      <c r="G14" s="420">
        <f t="shared" si="0"/>
        <v>104676216.98</v>
      </c>
      <c r="H14" s="420">
        <v>-1148949.81</v>
      </c>
      <c r="I14" s="420"/>
    </row>
    <row r="15" spans="2:9" ht="15" thickBot="1">
      <c r="B15" s="571" t="s">
        <v>823</v>
      </c>
      <c r="C15" s="426" t="s">
        <v>933</v>
      </c>
      <c r="D15" s="420">
        <v>180572185.59999999</v>
      </c>
      <c r="E15" s="420">
        <v>661893.36</v>
      </c>
      <c r="F15" s="420">
        <v>7266.46</v>
      </c>
      <c r="G15" s="420">
        <f t="shared" si="0"/>
        <v>180572185.59999999</v>
      </c>
      <c r="H15" s="420">
        <v>-2349775.29</v>
      </c>
      <c r="I15" s="420"/>
    </row>
    <row r="16" spans="2:9" ht="15" thickBot="1">
      <c r="B16" s="571" t="s">
        <v>825</v>
      </c>
      <c r="C16" s="426" t="s">
        <v>934</v>
      </c>
      <c r="D16" s="420">
        <v>79509931.870000005</v>
      </c>
      <c r="E16" s="420">
        <v>5982.06</v>
      </c>
      <c r="F16" s="420">
        <v>0</v>
      </c>
      <c r="G16" s="420">
        <f t="shared" si="0"/>
        <v>79509931.870000005</v>
      </c>
      <c r="H16" s="420">
        <v>-677960.59</v>
      </c>
      <c r="I16" s="420"/>
    </row>
    <row r="17" spans="2:9" ht="25.5" thickBot="1">
      <c r="B17" s="425" t="s">
        <v>827</v>
      </c>
      <c r="C17" s="426" t="s">
        <v>935</v>
      </c>
      <c r="D17" s="420">
        <v>39986545.18</v>
      </c>
      <c r="E17" s="420">
        <v>151318.72</v>
      </c>
      <c r="F17" s="420">
        <v>0</v>
      </c>
      <c r="G17" s="420">
        <f t="shared" si="0"/>
        <v>39986545.18</v>
      </c>
      <c r="H17" s="420">
        <v>-149104.01999999999</v>
      </c>
      <c r="I17" s="420"/>
    </row>
    <row r="18" spans="2:9" ht="15" thickBot="1">
      <c r="B18" s="571" t="s">
        <v>829</v>
      </c>
      <c r="C18" s="426" t="s">
        <v>936</v>
      </c>
      <c r="D18" s="420">
        <v>24535697.280000001</v>
      </c>
      <c r="E18" s="420">
        <v>118518.87</v>
      </c>
      <c r="F18" s="420">
        <v>0</v>
      </c>
      <c r="G18" s="420">
        <f t="shared" si="0"/>
        <v>24535697.280000001</v>
      </c>
      <c r="H18" s="420">
        <v>-134312.51</v>
      </c>
      <c r="I18" s="420"/>
    </row>
    <row r="19" spans="2:9" ht="15" thickBot="1">
      <c r="B19" s="571" t="s">
        <v>830</v>
      </c>
      <c r="C19" s="426" t="s">
        <v>937</v>
      </c>
      <c r="D19" s="420">
        <v>0</v>
      </c>
      <c r="E19" s="572">
        <v>0</v>
      </c>
      <c r="F19" s="573"/>
      <c r="G19" s="420">
        <f t="shared" si="0"/>
        <v>0</v>
      </c>
      <c r="H19" s="420">
        <v>0</v>
      </c>
      <c r="I19" s="420"/>
    </row>
    <row r="20" spans="2:9" ht="15" thickBot="1">
      <c r="B20" s="571" t="s">
        <v>831</v>
      </c>
      <c r="C20" s="426" t="s">
        <v>938</v>
      </c>
      <c r="D20" s="420">
        <v>1064300413.04</v>
      </c>
      <c r="E20" s="420">
        <v>8419557.5899999999</v>
      </c>
      <c r="F20" s="420">
        <v>0</v>
      </c>
      <c r="G20" s="420">
        <f t="shared" si="0"/>
        <v>1064300413.04</v>
      </c>
      <c r="H20" s="420">
        <v>-8046900.2199999997</v>
      </c>
      <c r="I20" s="420"/>
    </row>
    <row r="21" spans="2:9" ht="25.5" thickBot="1">
      <c r="B21" s="571" t="s">
        <v>832</v>
      </c>
      <c r="C21" s="426" t="s">
        <v>939</v>
      </c>
      <c r="D21" s="420">
        <v>87453622.260000005</v>
      </c>
      <c r="E21" s="420">
        <v>335486.59999999998</v>
      </c>
      <c r="F21" s="420">
        <v>868.12</v>
      </c>
      <c r="G21" s="420">
        <f t="shared" si="0"/>
        <v>87453622.260000005</v>
      </c>
      <c r="H21" s="420">
        <v>-313445.82</v>
      </c>
      <c r="I21" s="420"/>
    </row>
    <row r="22" spans="2:9" ht="25.5" thickBot="1">
      <c r="B22" s="571" t="s">
        <v>833</v>
      </c>
      <c r="C22" s="426" t="s">
        <v>940</v>
      </c>
      <c r="D22" s="420">
        <v>107506102.39</v>
      </c>
      <c r="E22" s="420">
        <v>62754.34</v>
      </c>
      <c r="F22" s="420">
        <v>655.54</v>
      </c>
      <c r="G22" s="420">
        <f t="shared" si="0"/>
        <v>107506102.39</v>
      </c>
      <c r="H22" s="420">
        <v>-694097.98</v>
      </c>
      <c r="I22" s="420"/>
    </row>
    <row r="23" spans="2:9" ht="25.5" thickBot="1">
      <c r="B23" s="425" t="s">
        <v>834</v>
      </c>
      <c r="C23" s="426" t="s">
        <v>941</v>
      </c>
      <c r="D23" s="420">
        <v>0</v>
      </c>
      <c r="E23" s="420">
        <v>0</v>
      </c>
      <c r="F23" s="420">
        <v>0</v>
      </c>
      <c r="G23" s="420">
        <f t="shared" si="0"/>
        <v>0</v>
      </c>
      <c r="H23" s="420">
        <v>0</v>
      </c>
      <c r="I23" s="420"/>
    </row>
    <row r="24" spans="2:9" ht="15" thickBot="1">
      <c r="B24" s="571" t="s">
        <v>836</v>
      </c>
      <c r="C24" s="426" t="s">
        <v>942</v>
      </c>
      <c r="D24" s="420">
        <v>5883489.2400000002</v>
      </c>
      <c r="E24" s="420">
        <v>0</v>
      </c>
      <c r="F24" s="420">
        <v>0</v>
      </c>
      <c r="G24" s="420">
        <f t="shared" si="0"/>
        <v>5883489.2400000002</v>
      </c>
      <c r="H24" s="420">
        <v>-27476.2</v>
      </c>
      <c r="I24" s="420"/>
    </row>
    <row r="25" spans="2:9" ht="25.5" thickBot="1">
      <c r="B25" s="571" t="s">
        <v>837</v>
      </c>
      <c r="C25" s="426" t="s">
        <v>943</v>
      </c>
      <c r="D25" s="420">
        <v>58015581.509999998</v>
      </c>
      <c r="E25" s="420">
        <v>0</v>
      </c>
      <c r="F25" s="420">
        <v>0</v>
      </c>
      <c r="G25" s="420">
        <f t="shared" si="0"/>
        <v>58015581.509999998</v>
      </c>
      <c r="H25" s="420">
        <v>-252359.79</v>
      </c>
      <c r="I25" s="420"/>
    </row>
    <row r="26" spans="2:9" ht="25.5" thickBot="1">
      <c r="B26" s="571" t="s">
        <v>838</v>
      </c>
      <c r="C26" s="426" t="s">
        <v>944</v>
      </c>
      <c r="D26" s="420">
        <v>51626722.469999999</v>
      </c>
      <c r="E26" s="420">
        <v>0</v>
      </c>
      <c r="F26" s="420">
        <v>0</v>
      </c>
      <c r="G26" s="420">
        <f t="shared" si="0"/>
        <v>51626722.469999999</v>
      </c>
      <c r="H26" s="420">
        <v>-763690.87</v>
      </c>
      <c r="I26" s="420"/>
    </row>
    <row r="27" spans="2:9" ht="15" thickBot="1">
      <c r="B27" s="571" t="s">
        <v>839</v>
      </c>
      <c r="C27" s="426" t="s">
        <v>945</v>
      </c>
      <c r="D27" s="420">
        <v>18481695.600000001</v>
      </c>
      <c r="E27" s="420">
        <v>15073.64</v>
      </c>
      <c r="F27" s="420">
        <v>0</v>
      </c>
      <c r="G27" s="420">
        <f t="shared" si="0"/>
        <v>18481695.600000001</v>
      </c>
      <c r="H27" s="420">
        <v>-88386.96</v>
      </c>
      <c r="I27" s="420"/>
    </row>
    <row r="28" spans="2:9" ht="15" thickBot="1">
      <c r="B28" s="574" t="s">
        <v>840</v>
      </c>
      <c r="C28" s="431" t="s">
        <v>171</v>
      </c>
      <c r="D28" s="427">
        <f>SUM(D9:D27)</f>
        <v>2332019861.7699995</v>
      </c>
      <c r="E28" s="427">
        <f t="shared" ref="E28:I28" si="1">SUM(E9:E27)</f>
        <v>28689663.919999998</v>
      </c>
      <c r="F28" s="427">
        <f t="shared" si="1"/>
        <v>94185.31</v>
      </c>
      <c r="G28" s="427">
        <f t="shared" si="1"/>
        <v>2332019861.7699995</v>
      </c>
      <c r="H28" s="427">
        <f t="shared" si="1"/>
        <v>-30628824.75</v>
      </c>
      <c r="I28" s="427">
        <f t="shared" si="1"/>
        <v>0</v>
      </c>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&amp;CEN
Annex XV</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B1535-59BA-4E7E-8C4A-7152BDDE4504}">
  <sheetPr codeName="Sheet55">
    <pageSetUpPr autoPageBreaks="0" fitToPage="1"/>
  </sheetPr>
  <dimension ref="A2:J16"/>
  <sheetViews>
    <sheetView workbookViewId="0">
      <selection activeCell="P6" sqref="P6"/>
    </sheetView>
  </sheetViews>
  <sheetFormatPr defaultColWidth="9.08984375" defaultRowHeight="14.5"/>
  <cols>
    <col min="1" max="1" width="9.08984375" style="2"/>
    <col min="2" max="2" width="6.453125" style="2" customWidth="1"/>
    <col min="3" max="3" width="55" style="2" customWidth="1"/>
    <col min="4" max="4" width="19.453125" style="2" customWidth="1"/>
    <col min="5" max="5" width="27" style="2" customWidth="1"/>
    <col min="6" max="6" width="23.54296875" style="2" customWidth="1"/>
    <col min="7" max="7" width="21.08984375" style="2" customWidth="1"/>
    <col min="8" max="8" width="28.453125" style="2" customWidth="1"/>
    <col min="9" max="16384" width="9.08984375" style="2"/>
  </cols>
  <sheetData>
    <row r="2" spans="1:10" ht="16.5">
      <c r="C2" s="575"/>
      <c r="D2" s="575"/>
      <c r="E2" s="575"/>
      <c r="F2" s="575"/>
      <c r="G2" s="575"/>
      <c r="H2" s="575"/>
      <c r="I2" s="575"/>
      <c r="J2" s="576"/>
    </row>
    <row r="3" spans="1:10" ht="21" customHeight="1">
      <c r="A3" s="577"/>
      <c r="C3" s="578" t="s">
        <v>946</v>
      </c>
      <c r="D3" s="579"/>
      <c r="E3" s="579"/>
      <c r="F3" s="579"/>
      <c r="G3" s="579"/>
      <c r="H3" s="579"/>
      <c r="J3" s="576"/>
    </row>
    <row r="7" spans="1:10" ht="32.25" customHeight="1">
      <c r="C7" s="580"/>
      <c r="D7" s="581" t="s">
        <v>947</v>
      </c>
      <c r="E7" s="582" t="s">
        <v>948</v>
      </c>
      <c r="F7" s="583"/>
      <c r="G7" s="583"/>
      <c r="H7" s="584"/>
      <c r="I7" s="576"/>
      <c r="J7" s="576"/>
    </row>
    <row r="8" spans="1:10" ht="32.25" customHeight="1">
      <c r="C8" s="580"/>
      <c r="D8" s="585"/>
      <c r="E8" s="586"/>
      <c r="F8" s="581" t="s">
        <v>949</v>
      </c>
      <c r="G8" s="582" t="s">
        <v>950</v>
      </c>
      <c r="H8" s="587"/>
      <c r="I8" s="576"/>
      <c r="J8" s="576"/>
    </row>
    <row r="9" spans="1:10" ht="32.25" customHeight="1">
      <c r="C9" s="580"/>
      <c r="D9" s="588"/>
      <c r="E9" s="589"/>
      <c r="F9" s="588"/>
      <c r="G9" s="589"/>
      <c r="H9" s="581" t="s">
        <v>951</v>
      </c>
      <c r="I9" s="576"/>
      <c r="J9" s="576"/>
    </row>
    <row r="10" spans="1:10" ht="14.25" customHeight="1">
      <c r="C10" s="580"/>
      <c r="D10" s="590" t="s">
        <v>131</v>
      </c>
      <c r="E10" s="591" t="s">
        <v>132</v>
      </c>
      <c r="F10" s="590" t="s">
        <v>133</v>
      </c>
      <c r="G10" s="591" t="s">
        <v>172</v>
      </c>
      <c r="H10" s="590" t="s">
        <v>173</v>
      </c>
      <c r="I10" s="576"/>
      <c r="J10" s="576"/>
    </row>
    <row r="11" spans="1:10" ht="11.25" customHeight="1">
      <c r="B11" s="590">
        <v>1</v>
      </c>
      <c r="C11" s="592" t="s">
        <v>813</v>
      </c>
      <c r="D11" s="593">
        <v>7544178048.1000004</v>
      </c>
      <c r="E11" s="593"/>
      <c r="F11" s="593"/>
      <c r="G11" s="593" t="s">
        <v>952</v>
      </c>
      <c r="H11" s="594"/>
      <c r="I11" s="576"/>
      <c r="J11" s="576"/>
    </row>
    <row r="12" spans="1:10" ht="11.25" customHeight="1">
      <c r="B12" s="590">
        <v>2</v>
      </c>
      <c r="C12" s="592" t="s">
        <v>953</v>
      </c>
      <c r="D12" s="593">
        <v>243849167.23999998</v>
      </c>
      <c r="E12" s="593"/>
      <c r="F12" s="593"/>
      <c r="G12" s="593"/>
      <c r="H12" s="595" t="s">
        <v>954</v>
      </c>
      <c r="I12" s="576"/>
      <c r="J12" s="576"/>
    </row>
    <row r="13" spans="1:10" ht="12" customHeight="1">
      <c r="B13" s="590">
        <v>3</v>
      </c>
      <c r="C13" s="592" t="s">
        <v>171</v>
      </c>
      <c r="D13" s="593">
        <f>SUM(D11:D12)</f>
        <v>7788027215.3400002</v>
      </c>
      <c r="E13" s="593">
        <f t="shared" ref="E13:H13" si="0">SUM(E11:E12)</f>
        <v>0</v>
      </c>
      <c r="F13" s="593">
        <f t="shared" si="0"/>
        <v>0</v>
      </c>
      <c r="G13" s="596">
        <f t="shared" si="0"/>
        <v>0</v>
      </c>
      <c r="H13" s="594">
        <f t="shared" si="0"/>
        <v>0</v>
      </c>
      <c r="I13" s="576"/>
      <c r="J13" s="576"/>
    </row>
    <row r="14" spans="1:10" ht="16.5">
      <c r="B14" s="590">
        <v>4</v>
      </c>
      <c r="C14" s="597" t="s">
        <v>955</v>
      </c>
      <c r="D14" s="598"/>
      <c r="E14" s="593"/>
      <c r="F14" s="593"/>
      <c r="G14" s="599"/>
      <c r="H14" s="594" t="s">
        <v>954</v>
      </c>
      <c r="I14" s="576"/>
      <c r="J14" s="576"/>
    </row>
    <row r="15" spans="1:10" ht="16.5">
      <c r="B15" s="600" t="s">
        <v>696</v>
      </c>
      <c r="C15" s="597" t="s">
        <v>956</v>
      </c>
      <c r="D15" s="598"/>
      <c r="E15" s="593"/>
      <c r="F15" s="595"/>
      <c r="G15" s="595"/>
      <c r="H15" s="595"/>
      <c r="I15" s="576"/>
      <c r="J15" s="576"/>
    </row>
    <row r="16" spans="1:10">
      <c r="C16" s="148"/>
    </row>
  </sheetData>
  <pageMargins left="0.70866141732283472" right="0.70866141732283472" top="0.74803149606299213" bottom="0.74803149606299213" header="0.31496062992125984" footer="0.31496062992125984"/>
  <pageSetup paperSize="9" scale="69" orientation="landscape" r:id="rId1"/>
  <headerFooter>
    <oddHeader>&amp;CEN
Annex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DEECB-8CA5-49C8-9B7D-F8A5B6C6D5CF}">
  <sheetPr codeName="Sheet58">
    <pageSetUpPr fitToPage="1"/>
  </sheetPr>
  <dimension ref="A1:H23"/>
  <sheetViews>
    <sheetView workbookViewId="0">
      <selection activeCell="P6" sqref="P6"/>
    </sheetView>
  </sheetViews>
  <sheetFormatPr defaultColWidth="9.08984375" defaultRowHeight="14.5"/>
  <cols>
    <col min="1" max="1" width="4.453125" style="2" customWidth="1"/>
    <col min="2" max="2" width="69.08984375" style="2" customWidth="1"/>
    <col min="3" max="8" width="24.90625" style="2" customWidth="1"/>
    <col min="9" max="9" width="9.08984375" style="2"/>
    <col min="10" max="10" width="12.54296875" style="2" customWidth="1"/>
    <col min="11" max="16384" width="9.08984375" style="2"/>
  </cols>
  <sheetData>
    <row r="1" spans="1:8" ht="18.5">
      <c r="B1" s="107" t="s">
        <v>957</v>
      </c>
    </row>
    <row r="4" spans="1:8">
      <c r="A4" s="601"/>
      <c r="B4" s="602" t="s">
        <v>958</v>
      </c>
      <c r="C4" s="603" t="s">
        <v>959</v>
      </c>
      <c r="D4" s="602"/>
      <c r="E4" s="604" t="s">
        <v>960</v>
      </c>
      <c r="F4" s="603"/>
      <c r="G4" s="605" t="s">
        <v>961</v>
      </c>
      <c r="H4" s="606"/>
    </row>
    <row r="5" spans="1:8" ht="29">
      <c r="A5" s="607"/>
      <c r="B5" s="602"/>
      <c r="C5" s="608" t="s">
        <v>897</v>
      </c>
      <c r="D5" s="609" t="s">
        <v>835</v>
      </c>
      <c r="E5" s="608" t="s">
        <v>897</v>
      </c>
      <c r="F5" s="609" t="s">
        <v>835</v>
      </c>
      <c r="G5" s="53" t="s">
        <v>962</v>
      </c>
      <c r="H5" s="53" t="s">
        <v>963</v>
      </c>
    </row>
    <row r="6" spans="1:8">
      <c r="A6" s="607"/>
      <c r="B6" s="602"/>
      <c r="C6" s="610" t="s">
        <v>131</v>
      </c>
      <c r="D6" s="105" t="s">
        <v>132</v>
      </c>
      <c r="E6" s="105" t="s">
        <v>133</v>
      </c>
      <c r="F6" s="105" t="s">
        <v>172</v>
      </c>
      <c r="G6" s="105" t="s">
        <v>173</v>
      </c>
      <c r="H6" s="105" t="s">
        <v>507</v>
      </c>
    </row>
    <row r="7" spans="1:8">
      <c r="A7" s="611">
        <v>1</v>
      </c>
      <c r="B7" s="228" t="s">
        <v>964</v>
      </c>
      <c r="C7" s="218">
        <v>3575812666.4594302</v>
      </c>
      <c r="D7" s="218">
        <v>157077.18</v>
      </c>
      <c r="E7" s="218">
        <v>3585042533.98</v>
      </c>
      <c r="F7" s="218">
        <v>0</v>
      </c>
      <c r="G7" s="218">
        <v>0</v>
      </c>
      <c r="H7" s="612">
        <f>IFERROR(G7/SUM(E7:F7),0)</f>
        <v>0</v>
      </c>
    </row>
    <row r="8" spans="1:8">
      <c r="A8" s="611">
        <v>2</v>
      </c>
      <c r="B8" s="613" t="s">
        <v>965</v>
      </c>
      <c r="C8" s="218">
        <v>55379350.600000001</v>
      </c>
      <c r="D8" s="218">
        <v>24520.37</v>
      </c>
      <c r="E8" s="218">
        <v>55379350.600000001</v>
      </c>
      <c r="F8" s="218">
        <v>0</v>
      </c>
      <c r="G8" s="218">
        <v>11075870.1</v>
      </c>
      <c r="H8" s="612">
        <f t="shared" ref="H8:H23" si="0">IFERROR(G8/SUM(E8:F8),0)</f>
        <v>0.19999999963885454</v>
      </c>
    </row>
    <row r="9" spans="1:8">
      <c r="A9" s="611">
        <v>3</v>
      </c>
      <c r="B9" s="613" t="s">
        <v>966</v>
      </c>
      <c r="C9" s="218">
        <v>0</v>
      </c>
      <c r="D9" s="218">
        <v>0</v>
      </c>
      <c r="E9" s="218">
        <v>31884632.879999999</v>
      </c>
      <c r="F9" s="218">
        <v>0</v>
      </c>
      <c r="G9" s="218">
        <v>0</v>
      </c>
      <c r="H9" s="612">
        <f t="shared" si="0"/>
        <v>0</v>
      </c>
    </row>
    <row r="10" spans="1:8">
      <c r="A10" s="611">
        <v>4</v>
      </c>
      <c r="B10" s="613" t="s">
        <v>967</v>
      </c>
      <c r="C10" s="218">
        <v>0</v>
      </c>
      <c r="D10" s="218">
        <v>0</v>
      </c>
      <c r="E10" s="218">
        <v>17573706.93</v>
      </c>
      <c r="F10" s="218">
        <v>0</v>
      </c>
      <c r="G10" s="218">
        <v>0</v>
      </c>
      <c r="H10" s="612">
        <f t="shared" si="0"/>
        <v>0</v>
      </c>
    </row>
    <row r="11" spans="1:8">
      <c r="A11" s="611">
        <v>5</v>
      </c>
      <c r="B11" s="613" t="s">
        <v>968</v>
      </c>
      <c r="C11" s="218">
        <v>0</v>
      </c>
      <c r="D11" s="218">
        <v>0</v>
      </c>
      <c r="E11" s="218">
        <v>0</v>
      </c>
      <c r="F11" s="218">
        <v>0</v>
      </c>
      <c r="G11" s="218">
        <v>0</v>
      </c>
      <c r="H11" s="612">
        <f t="shared" si="0"/>
        <v>0</v>
      </c>
    </row>
    <row r="12" spans="1:8">
      <c r="A12" s="611">
        <v>6</v>
      </c>
      <c r="B12" s="613" t="s">
        <v>701</v>
      </c>
      <c r="C12" s="218">
        <v>36457108.229999997</v>
      </c>
      <c r="D12" s="218">
        <v>382561.11</v>
      </c>
      <c r="E12" s="218">
        <v>36457108.229999997</v>
      </c>
      <c r="F12" s="218">
        <v>321858.58</v>
      </c>
      <c r="G12" s="218">
        <v>7495099.7300000004</v>
      </c>
      <c r="H12" s="612">
        <f t="shared" si="0"/>
        <v>0.20378766398522444</v>
      </c>
    </row>
    <row r="13" spans="1:8">
      <c r="A13" s="611">
        <v>7</v>
      </c>
      <c r="B13" s="613" t="s">
        <v>707</v>
      </c>
      <c r="C13" s="218">
        <v>1536600721.27492</v>
      </c>
      <c r="D13" s="218">
        <v>623528696.06633306</v>
      </c>
      <c r="E13" s="218">
        <v>1518807104.45</v>
      </c>
      <c r="F13" s="218">
        <v>90673792.060000002</v>
      </c>
      <c r="G13" s="218">
        <v>1413839798.8099999</v>
      </c>
      <c r="H13" s="612">
        <f t="shared" si="0"/>
        <v>0.87844459780527473</v>
      </c>
    </row>
    <row r="14" spans="1:8">
      <c r="A14" s="611">
        <v>8</v>
      </c>
      <c r="B14" s="613" t="s">
        <v>969</v>
      </c>
      <c r="C14" s="218">
        <v>334434415.34990001</v>
      </c>
      <c r="D14" s="218">
        <v>106002088.38</v>
      </c>
      <c r="E14" s="218">
        <v>311434834.42000002</v>
      </c>
      <c r="F14" s="218">
        <v>5115355.5599999996</v>
      </c>
      <c r="G14" s="218">
        <v>213563896.53</v>
      </c>
      <c r="H14" s="612">
        <f t="shared" si="0"/>
        <v>0.67466045919445883</v>
      </c>
    </row>
    <row r="15" spans="1:8">
      <c r="A15" s="611">
        <v>9</v>
      </c>
      <c r="B15" s="613" t="s">
        <v>970</v>
      </c>
      <c r="C15" s="218">
        <v>2144448807.4724</v>
      </c>
      <c r="D15" s="218">
        <v>0</v>
      </c>
      <c r="E15" s="218">
        <v>2136382545.26</v>
      </c>
      <c r="F15" s="218">
        <v>0</v>
      </c>
      <c r="G15" s="218">
        <v>787224689.15999997</v>
      </c>
      <c r="H15" s="612">
        <f t="shared" si="0"/>
        <v>0.36848489092303172</v>
      </c>
    </row>
    <row r="16" spans="1:8">
      <c r="A16" s="611">
        <v>10</v>
      </c>
      <c r="B16" s="613" t="s">
        <v>709</v>
      </c>
      <c r="C16" s="218">
        <v>17909227.969999999</v>
      </c>
      <c r="D16" s="218">
        <v>3269036.42</v>
      </c>
      <c r="E16" s="218">
        <v>16649982.35</v>
      </c>
      <c r="F16" s="218">
        <v>947415.88</v>
      </c>
      <c r="G16" s="218">
        <v>19778837.529999997</v>
      </c>
      <c r="H16" s="612">
        <f t="shared" si="0"/>
        <v>1.123963740064772</v>
      </c>
    </row>
    <row r="17" spans="1:8">
      <c r="A17" s="611">
        <v>11</v>
      </c>
      <c r="B17" s="613" t="s">
        <v>971</v>
      </c>
      <c r="C17" s="218">
        <v>33737679.579999998</v>
      </c>
      <c r="D17" s="218">
        <v>9934864.4800000004</v>
      </c>
      <c r="E17" s="218">
        <v>33737679.579999998</v>
      </c>
      <c r="F17" s="218">
        <v>0</v>
      </c>
      <c r="G17" s="218">
        <v>50606519.409999996</v>
      </c>
      <c r="H17" s="612">
        <f t="shared" si="0"/>
        <v>1.500000001185618</v>
      </c>
    </row>
    <row r="18" spans="1:8">
      <c r="A18" s="611">
        <v>12</v>
      </c>
      <c r="B18" s="613" t="s">
        <v>695</v>
      </c>
      <c r="C18" s="218">
        <v>1892717.4</v>
      </c>
      <c r="D18" s="218">
        <v>0</v>
      </c>
      <c r="E18" s="218">
        <v>1892717.4</v>
      </c>
      <c r="F18" s="218">
        <v>0</v>
      </c>
      <c r="G18" s="218">
        <v>189271.74</v>
      </c>
      <c r="H18" s="612">
        <f t="shared" si="0"/>
        <v>0.1</v>
      </c>
    </row>
    <row r="19" spans="1:8">
      <c r="A19" s="611">
        <v>13</v>
      </c>
      <c r="B19" s="613" t="s">
        <v>972</v>
      </c>
      <c r="C19" s="218">
        <v>0</v>
      </c>
      <c r="D19" s="218">
        <v>0</v>
      </c>
      <c r="E19" s="218">
        <v>0</v>
      </c>
      <c r="F19" s="218">
        <v>0</v>
      </c>
      <c r="G19" s="218">
        <v>0</v>
      </c>
      <c r="H19" s="612">
        <f t="shared" si="0"/>
        <v>0</v>
      </c>
    </row>
    <row r="20" spans="1:8">
      <c r="A20" s="611">
        <v>14</v>
      </c>
      <c r="B20" s="613" t="s">
        <v>973</v>
      </c>
      <c r="C20" s="218">
        <v>6287494.625031</v>
      </c>
      <c r="D20" s="218">
        <v>0</v>
      </c>
      <c r="E20" s="218">
        <v>6287484.2599999998</v>
      </c>
      <c r="F20" s="218">
        <v>0</v>
      </c>
      <c r="G20" s="218">
        <v>6564170.2800000003</v>
      </c>
      <c r="H20" s="612">
        <f t="shared" si="0"/>
        <v>1.0440058389903628</v>
      </c>
    </row>
    <row r="21" spans="1:8">
      <c r="A21" s="611">
        <v>15</v>
      </c>
      <c r="B21" s="613" t="s">
        <v>974</v>
      </c>
      <c r="C21" s="218">
        <v>1000000</v>
      </c>
      <c r="D21" s="218">
        <v>0</v>
      </c>
      <c r="E21" s="218">
        <v>1000000</v>
      </c>
      <c r="F21" s="218">
        <v>0</v>
      </c>
      <c r="G21" s="218">
        <v>1000000</v>
      </c>
      <c r="H21" s="612">
        <f t="shared" si="0"/>
        <v>1</v>
      </c>
    </row>
    <row r="22" spans="1:8">
      <c r="A22" s="611">
        <v>16</v>
      </c>
      <c r="B22" s="613" t="s">
        <v>975</v>
      </c>
      <c r="C22" s="218">
        <v>32611621.579999998</v>
      </c>
      <c r="D22" s="218">
        <v>0</v>
      </c>
      <c r="E22" s="218">
        <v>32611621.579999998</v>
      </c>
      <c r="F22" s="218">
        <v>0</v>
      </c>
      <c r="G22" s="218">
        <v>31901879.75</v>
      </c>
      <c r="H22" s="612">
        <f t="shared" si="0"/>
        <v>0.9782365366819028</v>
      </c>
    </row>
    <row r="23" spans="1:8">
      <c r="A23" s="614">
        <v>17</v>
      </c>
      <c r="B23" s="615" t="s">
        <v>976</v>
      </c>
      <c r="C23" s="218">
        <v>7776571810.5416803</v>
      </c>
      <c r="D23" s="218">
        <v>743298844.00633299</v>
      </c>
      <c r="E23" s="218">
        <v>7785141301.9200001</v>
      </c>
      <c r="F23" s="218">
        <v>97058422.079999998</v>
      </c>
      <c r="G23" s="218">
        <v>2543240033.04</v>
      </c>
      <c r="H23" s="612">
        <f t="shared" si="0"/>
        <v>0.32265612672770178</v>
      </c>
    </row>
  </sheetData>
  <mergeCells count="4">
    <mergeCell ref="B4:B6"/>
    <mergeCell ref="C4:D4"/>
    <mergeCell ref="E4:F4"/>
    <mergeCell ref="G4:H4"/>
  </mergeCells>
  <conditionalFormatting sqref="C7:G23">
    <cfRule type="cellIs" dxfId="20" priority="1" stopIfTrue="1" operator="lessThan">
      <formula>0</formula>
    </cfRule>
  </conditionalFormatting>
  <pageMargins left="0.70866141732283472" right="0.70866141732283472" top="0.74803149606299213" bottom="0.74803149606299213" header="0.31496062992125984" footer="0.31496062992125984"/>
  <pageSetup paperSize="9" scale="58" fitToHeight="0" orientation="landscape" r:id="rId1"/>
  <headerFooter>
    <oddHeader>&amp;CEN
Annex XIX</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D7165-686F-4731-A12C-4C5DDE5A52A3}">
  <sheetPr codeName="Sheet59">
    <pageSetUpPr fitToPage="1"/>
  </sheetPr>
  <dimension ref="A2:S31"/>
  <sheetViews>
    <sheetView workbookViewId="0">
      <selection activeCell="P6" sqref="P6"/>
    </sheetView>
  </sheetViews>
  <sheetFormatPr defaultColWidth="9.08984375" defaultRowHeight="14.5"/>
  <cols>
    <col min="1" max="1" width="3.90625" style="2" customWidth="1"/>
    <col min="2" max="2" width="38.08984375" style="2" customWidth="1"/>
    <col min="3" max="3" width="13.08984375" style="2" customWidth="1"/>
    <col min="4" max="5" width="3.54296875" style="2" bestFit="1" customWidth="1"/>
    <col min="6" max="6" width="10.54296875" style="2" bestFit="1" customWidth="1"/>
    <col min="7" max="7" width="11.54296875" style="2" bestFit="1" customWidth="1"/>
    <col min="8" max="9" width="12.453125" style="2" customWidth="1"/>
    <col min="10" max="10" width="4.54296875" style="2" bestFit="1" customWidth="1"/>
    <col min="11" max="11" width="11.54296875" style="2" bestFit="1" customWidth="1"/>
    <col min="12" max="12" width="12.453125" style="2" bestFit="1" customWidth="1"/>
    <col min="13" max="13" width="11.54296875" style="2" bestFit="1" customWidth="1"/>
    <col min="14" max="14" width="12.453125" style="2" bestFit="1" customWidth="1"/>
    <col min="15" max="15" width="5.54296875" style="2" bestFit="1" customWidth="1"/>
    <col min="16" max="16" width="6.54296875" style="2" bestFit="1" customWidth="1"/>
    <col min="17" max="17" width="7" style="2" bestFit="1" customWidth="1"/>
    <col min="18" max="18" width="16" style="2" customWidth="1"/>
    <col min="19" max="19" width="14" style="2" customWidth="1"/>
    <col min="20" max="16384" width="9.08984375" style="2"/>
  </cols>
  <sheetData>
    <row r="2" spans="1:19" ht="18.5">
      <c r="B2" s="107" t="s">
        <v>977</v>
      </c>
    </row>
    <row r="5" spans="1:19" ht="15" customHeight="1">
      <c r="A5" s="601"/>
      <c r="B5" s="602" t="s">
        <v>958</v>
      </c>
      <c r="C5" s="604" t="s">
        <v>978</v>
      </c>
      <c r="D5" s="616"/>
      <c r="E5" s="616"/>
      <c r="F5" s="616"/>
      <c r="G5" s="616"/>
      <c r="H5" s="616"/>
      <c r="I5" s="616"/>
      <c r="J5" s="616"/>
      <c r="K5" s="616"/>
      <c r="L5" s="616"/>
      <c r="M5" s="616"/>
      <c r="N5" s="616"/>
      <c r="O5" s="616"/>
      <c r="P5" s="616"/>
      <c r="Q5" s="603"/>
      <c r="R5" s="617" t="s">
        <v>171</v>
      </c>
      <c r="S5" s="617" t="s">
        <v>979</v>
      </c>
    </row>
    <row r="6" spans="1:19">
      <c r="A6" s="607"/>
      <c r="B6" s="602"/>
      <c r="C6" s="618">
        <v>0</v>
      </c>
      <c r="D6" s="619">
        <v>0.02</v>
      </c>
      <c r="E6" s="618">
        <v>0.04</v>
      </c>
      <c r="F6" s="619">
        <v>0.1</v>
      </c>
      <c r="G6" s="619">
        <v>0.2</v>
      </c>
      <c r="H6" s="619">
        <v>0.35</v>
      </c>
      <c r="I6" s="619">
        <v>0.5</v>
      </c>
      <c r="J6" s="619">
        <v>0.7</v>
      </c>
      <c r="K6" s="619">
        <v>0.75</v>
      </c>
      <c r="L6" s="620">
        <v>1</v>
      </c>
      <c r="M6" s="620">
        <v>1.5</v>
      </c>
      <c r="N6" s="620">
        <v>2.5</v>
      </c>
      <c r="O6" s="620">
        <v>3.7</v>
      </c>
      <c r="P6" s="620">
        <v>12.5</v>
      </c>
      <c r="Q6" s="620" t="s">
        <v>980</v>
      </c>
      <c r="R6" s="617"/>
      <c r="S6" s="617"/>
    </row>
    <row r="7" spans="1:19">
      <c r="A7" s="607"/>
      <c r="B7" s="602"/>
      <c r="C7" s="610" t="s">
        <v>131</v>
      </c>
      <c r="D7" s="610" t="s">
        <v>132</v>
      </c>
      <c r="E7" s="610" t="s">
        <v>133</v>
      </c>
      <c r="F7" s="610" t="s">
        <v>172</v>
      </c>
      <c r="G7" s="610" t="s">
        <v>173</v>
      </c>
      <c r="H7" s="610" t="s">
        <v>507</v>
      </c>
      <c r="I7" s="610" t="s">
        <v>393</v>
      </c>
      <c r="J7" s="610" t="s">
        <v>508</v>
      </c>
      <c r="K7" s="610" t="s">
        <v>509</v>
      </c>
      <c r="L7" s="610" t="s">
        <v>510</v>
      </c>
      <c r="M7" s="610" t="s">
        <v>511</v>
      </c>
      <c r="N7" s="610" t="s">
        <v>512</v>
      </c>
      <c r="O7" s="610" t="s">
        <v>513</v>
      </c>
      <c r="P7" s="610" t="s">
        <v>796</v>
      </c>
      <c r="Q7" s="610" t="s">
        <v>797</v>
      </c>
      <c r="R7" s="621" t="s">
        <v>981</v>
      </c>
      <c r="S7" s="621" t="s">
        <v>982</v>
      </c>
    </row>
    <row r="8" spans="1:19">
      <c r="A8" s="611">
        <v>1</v>
      </c>
      <c r="B8" s="228" t="s">
        <v>964</v>
      </c>
      <c r="C8" s="218">
        <v>3585042533.98</v>
      </c>
      <c r="D8" s="218">
        <v>0</v>
      </c>
      <c r="E8" s="218">
        <v>0</v>
      </c>
      <c r="F8" s="218">
        <v>0</v>
      </c>
      <c r="G8" s="218">
        <v>0</v>
      </c>
      <c r="H8" s="218">
        <v>0</v>
      </c>
      <c r="I8" s="218">
        <v>0</v>
      </c>
      <c r="J8" s="218">
        <v>0</v>
      </c>
      <c r="K8" s="218">
        <v>0</v>
      </c>
      <c r="L8" s="218">
        <v>0</v>
      </c>
      <c r="M8" s="218">
        <v>0</v>
      </c>
      <c r="N8" s="218">
        <v>0</v>
      </c>
      <c r="O8" s="218">
        <v>0</v>
      </c>
      <c r="P8" s="218">
        <v>0</v>
      </c>
      <c r="Q8" s="218">
        <v>0</v>
      </c>
      <c r="R8" s="622">
        <f>SUM(C8:Q8)</f>
        <v>3585042533.98</v>
      </c>
      <c r="S8" s="622">
        <f>R8</f>
        <v>3585042533.98</v>
      </c>
    </row>
    <row r="9" spans="1:19">
      <c r="A9" s="611">
        <v>2</v>
      </c>
      <c r="B9" s="613" t="s">
        <v>965</v>
      </c>
      <c r="C9" s="218">
        <v>0</v>
      </c>
      <c r="D9" s="218">
        <v>0</v>
      </c>
      <c r="E9" s="218">
        <v>0</v>
      </c>
      <c r="F9" s="218">
        <v>0</v>
      </c>
      <c r="G9" s="218">
        <v>55379350.600000001</v>
      </c>
      <c r="H9" s="218">
        <v>0</v>
      </c>
      <c r="I9" s="218">
        <v>0</v>
      </c>
      <c r="J9" s="218">
        <v>0</v>
      </c>
      <c r="K9" s="218">
        <v>0</v>
      </c>
      <c r="L9" s="218">
        <v>0</v>
      </c>
      <c r="M9" s="218">
        <v>0</v>
      </c>
      <c r="N9" s="218">
        <v>0</v>
      </c>
      <c r="O9" s="218">
        <v>0</v>
      </c>
      <c r="P9" s="218">
        <v>0</v>
      </c>
      <c r="Q9" s="218">
        <v>0</v>
      </c>
      <c r="R9" s="622">
        <f t="shared" ref="R9:R24" si="0">SUM(C9:Q9)</f>
        <v>55379350.600000001</v>
      </c>
      <c r="S9" s="622">
        <f t="shared" ref="S9:S24" si="1">R9</f>
        <v>55379350.600000001</v>
      </c>
    </row>
    <row r="10" spans="1:19">
      <c r="A10" s="611">
        <v>3</v>
      </c>
      <c r="B10" s="613" t="s">
        <v>966</v>
      </c>
      <c r="C10" s="218">
        <v>31884632.879999999</v>
      </c>
      <c r="D10" s="218">
        <v>0</v>
      </c>
      <c r="E10" s="218">
        <v>0</v>
      </c>
      <c r="F10" s="218">
        <v>0</v>
      </c>
      <c r="G10" s="218">
        <v>0</v>
      </c>
      <c r="H10" s="218">
        <v>0</v>
      </c>
      <c r="I10" s="218">
        <v>0</v>
      </c>
      <c r="J10" s="218">
        <v>0</v>
      </c>
      <c r="K10" s="218">
        <v>0</v>
      </c>
      <c r="L10" s="218">
        <v>0</v>
      </c>
      <c r="M10" s="218">
        <v>0</v>
      </c>
      <c r="N10" s="218">
        <v>0</v>
      </c>
      <c r="O10" s="218">
        <v>0</v>
      </c>
      <c r="P10" s="218">
        <v>0</v>
      </c>
      <c r="Q10" s="218">
        <v>0</v>
      </c>
      <c r="R10" s="622">
        <f t="shared" si="0"/>
        <v>31884632.879999999</v>
      </c>
      <c r="S10" s="622">
        <f t="shared" si="1"/>
        <v>31884632.879999999</v>
      </c>
    </row>
    <row r="11" spans="1:19">
      <c r="A11" s="611">
        <v>4</v>
      </c>
      <c r="B11" s="613" t="s">
        <v>967</v>
      </c>
      <c r="C11" s="218">
        <v>17573706.93</v>
      </c>
      <c r="D11" s="218">
        <v>0</v>
      </c>
      <c r="E11" s="218">
        <v>0</v>
      </c>
      <c r="F11" s="218">
        <v>0</v>
      </c>
      <c r="G11" s="218">
        <v>0</v>
      </c>
      <c r="H11" s="218">
        <v>0</v>
      </c>
      <c r="I11" s="218">
        <v>0</v>
      </c>
      <c r="J11" s="218">
        <v>0</v>
      </c>
      <c r="K11" s="218">
        <v>0</v>
      </c>
      <c r="L11" s="218">
        <v>0</v>
      </c>
      <c r="M11" s="218">
        <v>0</v>
      </c>
      <c r="N11" s="218">
        <v>0</v>
      </c>
      <c r="O11" s="218">
        <v>0</v>
      </c>
      <c r="P11" s="218">
        <v>0</v>
      </c>
      <c r="Q11" s="218">
        <v>0</v>
      </c>
      <c r="R11" s="622">
        <f t="shared" si="0"/>
        <v>17573706.93</v>
      </c>
      <c r="S11" s="622">
        <f t="shared" si="1"/>
        <v>17573706.93</v>
      </c>
    </row>
    <row r="12" spans="1:19">
      <c r="A12" s="611">
        <v>5</v>
      </c>
      <c r="B12" s="613" t="s">
        <v>968</v>
      </c>
      <c r="C12" s="218">
        <v>0</v>
      </c>
      <c r="D12" s="218">
        <v>0</v>
      </c>
      <c r="E12" s="218">
        <v>0</v>
      </c>
      <c r="F12" s="218">
        <v>0</v>
      </c>
      <c r="G12" s="218">
        <v>0</v>
      </c>
      <c r="H12" s="218">
        <v>0</v>
      </c>
      <c r="I12" s="218">
        <v>0</v>
      </c>
      <c r="J12" s="218">
        <v>0</v>
      </c>
      <c r="K12" s="218">
        <v>0</v>
      </c>
      <c r="L12" s="218">
        <v>0</v>
      </c>
      <c r="M12" s="218">
        <v>0</v>
      </c>
      <c r="N12" s="218">
        <v>0</v>
      </c>
      <c r="O12" s="218">
        <v>0</v>
      </c>
      <c r="P12" s="218">
        <v>0</v>
      </c>
      <c r="Q12" s="218">
        <v>0</v>
      </c>
      <c r="R12" s="622">
        <f t="shared" si="0"/>
        <v>0</v>
      </c>
      <c r="S12" s="622">
        <f t="shared" si="1"/>
        <v>0</v>
      </c>
    </row>
    <row r="13" spans="1:19">
      <c r="A13" s="611">
        <v>6</v>
      </c>
      <c r="B13" s="613" t="s">
        <v>701</v>
      </c>
      <c r="C13" s="218">
        <v>0</v>
      </c>
      <c r="D13" s="218">
        <v>0</v>
      </c>
      <c r="E13" s="218">
        <v>0</v>
      </c>
      <c r="F13" s="218">
        <v>0</v>
      </c>
      <c r="G13" s="218">
        <v>36314612.199999996</v>
      </c>
      <c r="H13" s="218">
        <v>0</v>
      </c>
      <c r="I13" s="218">
        <v>464354.60999999993</v>
      </c>
      <c r="J13" s="218">
        <v>0</v>
      </c>
      <c r="K13" s="218">
        <v>0</v>
      </c>
      <c r="L13" s="218">
        <v>0</v>
      </c>
      <c r="M13" s="218">
        <v>0</v>
      </c>
      <c r="N13" s="218">
        <v>0</v>
      </c>
      <c r="O13" s="218">
        <v>0</v>
      </c>
      <c r="P13" s="218">
        <v>0</v>
      </c>
      <c r="Q13" s="218">
        <v>0</v>
      </c>
      <c r="R13" s="622">
        <f t="shared" si="0"/>
        <v>36778966.809999995</v>
      </c>
      <c r="S13" s="622">
        <f t="shared" si="1"/>
        <v>36778966.809999995</v>
      </c>
    </row>
    <row r="14" spans="1:19">
      <c r="A14" s="611">
        <v>7</v>
      </c>
      <c r="B14" s="613" t="s">
        <v>707</v>
      </c>
      <c r="C14" s="218">
        <v>0</v>
      </c>
      <c r="D14" s="218">
        <v>0</v>
      </c>
      <c r="E14" s="218">
        <v>0</v>
      </c>
      <c r="F14" s="218">
        <v>0</v>
      </c>
      <c r="G14" s="218">
        <v>0</v>
      </c>
      <c r="H14" s="218">
        <v>0</v>
      </c>
      <c r="I14" s="218">
        <v>0</v>
      </c>
      <c r="J14" s="218">
        <v>0</v>
      </c>
      <c r="K14" s="218">
        <v>0</v>
      </c>
      <c r="L14" s="218">
        <v>1609480896.51</v>
      </c>
      <c r="M14" s="218">
        <v>0</v>
      </c>
      <c r="N14" s="218">
        <v>0</v>
      </c>
      <c r="O14" s="218">
        <v>0</v>
      </c>
      <c r="P14" s="218">
        <v>0</v>
      </c>
      <c r="Q14" s="218">
        <v>0</v>
      </c>
      <c r="R14" s="622">
        <f t="shared" si="0"/>
        <v>1609480896.51</v>
      </c>
      <c r="S14" s="622">
        <f t="shared" si="1"/>
        <v>1609480896.51</v>
      </c>
    </row>
    <row r="15" spans="1:19">
      <c r="A15" s="611">
        <v>8</v>
      </c>
      <c r="B15" s="613" t="s">
        <v>705</v>
      </c>
      <c r="C15" s="218">
        <v>0</v>
      </c>
      <c r="D15" s="218">
        <v>0</v>
      </c>
      <c r="E15" s="218">
        <v>0</v>
      </c>
      <c r="F15" s="218">
        <v>0</v>
      </c>
      <c r="G15" s="218">
        <v>0</v>
      </c>
      <c r="H15" s="218">
        <v>0</v>
      </c>
      <c r="I15" s="218">
        <v>0</v>
      </c>
      <c r="J15" s="218">
        <v>0</v>
      </c>
      <c r="K15" s="218">
        <v>316550189.98000002</v>
      </c>
      <c r="L15" s="218">
        <v>0</v>
      </c>
      <c r="M15" s="218">
        <v>0</v>
      </c>
      <c r="N15" s="218">
        <v>0</v>
      </c>
      <c r="O15" s="218">
        <v>0</v>
      </c>
      <c r="P15" s="218">
        <v>0</v>
      </c>
      <c r="Q15" s="218">
        <v>0</v>
      </c>
      <c r="R15" s="622">
        <f t="shared" si="0"/>
        <v>316550189.98000002</v>
      </c>
      <c r="S15" s="622">
        <f t="shared" si="1"/>
        <v>316550189.98000002</v>
      </c>
    </row>
    <row r="16" spans="1:19" ht="29">
      <c r="A16" s="611">
        <v>9</v>
      </c>
      <c r="B16" s="613" t="s">
        <v>983</v>
      </c>
      <c r="C16" s="218">
        <v>0</v>
      </c>
      <c r="D16" s="218">
        <v>0</v>
      </c>
      <c r="E16" s="218">
        <v>0</v>
      </c>
      <c r="F16" s="218">
        <v>0</v>
      </c>
      <c r="G16" s="218">
        <v>0</v>
      </c>
      <c r="H16" s="218">
        <v>1503389087.3099999</v>
      </c>
      <c r="I16" s="218">
        <v>632993457.95000005</v>
      </c>
      <c r="J16" s="218">
        <v>0</v>
      </c>
      <c r="K16" s="218">
        <v>0</v>
      </c>
      <c r="L16" s="218">
        <v>0</v>
      </c>
      <c r="M16" s="218">
        <v>0</v>
      </c>
      <c r="N16" s="218">
        <v>0</v>
      </c>
      <c r="O16" s="218">
        <v>0</v>
      </c>
      <c r="P16" s="218">
        <v>0</v>
      </c>
      <c r="Q16" s="218">
        <v>0</v>
      </c>
      <c r="R16" s="622">
        <f t="shared" si="0"/>
        <v>2136382545.26</v>
      </c>
      <c r="S16" s="622">
        <f t="shared" si="1"/>
        <v>2136382545.26</v>
      </c>
    </row>
    <row r="17" spans="1:19">
      <c r="A17" s="611">
        <v>10</v>
      </c>
      <c r="B17" s="613" t="s">
        <v>709</v>
      </c>
      <c r="C17" s="218">
        <v>0</v>
      </c>
      <c r="D17" s="218">
        <v>0</v>
      </c>
      <c r="E17" s="218">
        <v>0</v>
      </c>
      <c r="F17" s="218">
        <v>0</v>
      </c>
      <c r="G17" s="218">
        <v>0</v>
      </c>
      <c r="H17" s="218">
        <v>0</v>
      </c>
      <c r="I17" s="218">
        <v>0</v>
      </c>
      <c r="J17" s="218">
        <v>0</v>
      </c>
      <c r="K17" s="218">
        <v>0</v>
      </c>
      <c r="L17" s="218">
        <v>13234523.539999999</v>
      </c>
      <c r="M17" s="218">
        <v>4362874.6900000004</v>
      </c>
      <c r="N17" s="218">
        <v>0</v>
      </c>
      <c r="O17" s="218">
        <v>0</v>
      </c>
      <c r="P17" s="218">
        <v>0</v>
      </c>
      <c r="Q17" s="218">
        <v>0</v>
      </c>
      <c r="R17" s="622">
        <f t="shared" si="0"/>
        <v>17597398.23</v>
      </c>
      <c r="S17" s="622">
        <f t="shared" si="1"/>
        <v>17597398.23</v>
      </c>
    </row>
    <row r="18" spans="1:19" ht="29">
      <c r="A18" s="611">
        <v>11</v>
      </c>
      <c r="B18" s="613" t="s">
        <v>971</v>
      </c>
      <c r="C18" s="218">
        <v>0</v>
      </c>
      <c r="D18" s="218">
        <v>0</v>
      </c>
      <c r="E18" s="218">
        <v>0</v>
      </c>
      <c r="F18" s="218">
        <v>0</v>
      </c>
      <c r="G18" s="218">
        <v>0</v>
      </c>
      <c r="H18" s="218">
        <v>0</v>
      </c>
      <c r="I18" s="218">
        <v>0</v>
      </c>
      <c r="J18" s="218">
        <v>0</v>
      </c>
      <c r="K18" s="218">
        <v>0</v>
      </c>
      <c r="L18" s="218">
        <v>0</v>
      </c>
      <c r="M18" s="218">
        <v>33737679.579999998</v>
      </c>
      <c r="N18" s="218">
        <v>0</v>
      </c>
      <c r="O18" s="218">
        <v>0</v>
      </c>
      <c r="P18" s="218">
        <v>0</v>
      </c>
      <c r="Q18" s="218">
        <v>0</v>
      </c>
      <c r="R18" s="622">
        <f t="shared" si="0"/>
        <v>33737679.579999998</v>
      </c>
      <c r="S18" s="622">
        <f t="shared" si="1"/>
        <v>33737679.579999998</v>
      </c>
    </row>
    <row r="19" spans="1:19">
      <c r="A19" s="611">
        <v>12</v>
      </c>
      <c r="B19" s="613" t="s">
        <v>695</v>
      </c>
      <c r="C19" s="218">
        <v>0</v>
      </c>
      <c r="D19" s="218">
        <v>0</v>
      </c>
      <c r="E19" s="218">
        <v>0</v>
      </c>
      <c r="F19" s="218">
        <v>1892717.4</v>
      </c>
      <c r="G19" s="218">
        <v>0</v>
      </c>
      <c r="H19" s="218">
        <v>0</v>
      </c>
      <c r="I19" s="218">
        <v>0</v>
      </c>
      <c r="J19" s="218">
        <v>0</v>
      </c>
      <c r="K19" s="218">
        <v>0</v>
      </c>
      <c r="L19" s="218">
        <v>0</v>
      </c>
      <c r="M19" s="218">
        <v>0</v>
      </c>
      <c r="N19" s="218">
        <v>0</v>
      </c>
      <c r="O19" s="218">
        <v>0</v>
      </c>
      <c r="P19" s="218">
        <v>0</v>
      </c>
      <c r="Q19" s="218">
        <v>0</v>
      </c>
      <c r="R19" s="622">
        <f t="shared" si="0"/>
        <v>1892717.4</v>
      </c>
      <c r="S19" s="622">
        <f t="shared" si="1"/>
        <v>1892717.4</v>
      </c>
    </row>
    <row r="20" spans="1:19" ht="29">
      <c r="A20" s="611">
        <v>13</v>
      </c>
      <c r="B20" s="613" t="s">
        <v>984</v>
      </c>
      <c r="C20" s="218">
        <v>0</v>
      </c>
      <c r="D20" s="218">
        <v>0</v>
      </c>
      <c r="E20" s="218">
        <v>0</v>
      </c>
      <c r="F20" s="218">
        <v>0</v>
      </c>
      <c r="G20" s="218">
        <v>0</v>
      </c>
      <c r="H20" s="218">
        <v>0</v>
      </c>
      <c r="I20" s="218">
        <v>0</v>
      </c>
      <c r="J20" s="218">
        <v>0</v>
      </c>
      <c r="K20" s="218">
        <v>0</v>
      </c>
      <c r="L20" s="218">
        <v>0</v>
      </c>
      <c r="M20" s="218">
        <v>0</v>
      </c>
      <c r="N20" s="218">
        <v>0</v>
      </c>
      <c r="O20" s="218">
        <v>0</v>
      </c>
      <c r="P20" s="218">
        <v>0</v>
      </c>
      <c r="Q20" s="218">
        <v>0</v>
      </c>
      <c r="R20" s="622">
        <f t="shared" si="0"/>
        <v>0</v>
      </c>
      <c r="S20" s="622">
        <f t="shared" si="1"/>
        <v>0</v>
      </c>
    </row>
    <row r="21" spans="1:19" ht="29">
      <c r="A21" s="611">
        <v>14</v>
      </c>
      <c r="B21" s="613" t="s">
        <v>985</v>
      </c>
      <c r="C21" s="218">
        <v>192994.03</v>
      </c>
      <c r="D21" s="218">
        <v>0</v>
      </c>
      <c r="E21" s="218">
        <v>0</v>
      </c>
      <c r="F21" s="218">
        <v>0</v>
      </c>
      <c r="G21" s="218">
        <v>328064.21000000002</v>
      </c>
      <c r="H21" s="218">
        <v>0</v>
      </c>
      <c r="I21" s="218">
        <v>394880.23000000004</v>
      </c>
      <c r="J21" s="218">
        <v>0</v>
      </c>
      <c r="K21" s="218">
        <v>0</v>
      </c>
      <c r="L21" s="218">
        <v>3512403.46</v>
      </c>
      <c r="M21" s="218">
        <v>1859142.33</v>
      </c>
      <c r="N21" s="218">
        <v>0</v>
      </c>
      <c r="O21" s="218">
        <v>0</v>
      </c>
      <c r="P21" s="218">
        <v>0</v>
      </c>
      <c r="Q21" s="218">
        <v>0</v>
      </c>
      <c r="R21" s="622">
        <f t="shared" si="0"/>
        <v>6287484.2599999998</v>
      </c>
      <c r="S21" s="622">
        <f t="shared" si="1"/>
        <v>6287484.2599999998</v>
      </c>
    </row>
    <row r="22" spans="1:19">
      <c r="A22" s="611">
        <v>15</v>
      </c>
      <c r="B22" s="613" t="s">
        <v>986</v>
      </c>
      <c r="C22" s="218">
        <v>0</v>
      </c>
      <c r="D22" s="218">
        <v>0</v>
      </c>
      <c r="E22" s="218">
        <v>0</v>
      </c>
      <c r="F22" s="218">
        <v>0</v>
      </c>
      <c r="G22" s="218">
        <v>0</v>
      </c>
      <c r="H22" s="218">
        <v>0</v>
      </c>
      <c r="I22" s="218">
        <v>0</v>
      </c>
      <c r="J22" s="218">
        <v>0</v>
      </c>
      <c r="K22" s="218">
        <v>0</v>
      </c>
      <c r="L22" s="218">
        <v>1000000</v>
      </c>
      <c r="M22" s="218">
        <v>0</v>
      </c>
      <c r="N22" s="218">
        <v>0</v>
      </c>
      <c r="O22" s="218">
        <v>0</v>
      </c>
      <c r="P22" s="218">
        <v>0</v>
      </c>
      <c r="Q22" s="218">
        <v>0</v>
      </c>
      <c r="R22" s="622">
        <f t="shared" si="0"/>
        <v>1000000</v>
      </c>
      <c r="S22" s="622">
        <f t="shared" si="1"/>
        <v>1000000</v>
      </c>
    </row>
    <row r="23" spans="1:19">
      <c r="A23" s="611">
        <v>16</v>
      </c>
      <c r="B23" s="613" t="s">
        <v>975</v>
      </c>
      <c r="C23" s="218">
        <v>1261.3800000000001</v>
      </c>
      <c r="D23" s="218">
        <v>0</v>
      </c>
      <c r="E23" s="218">
        <v>0</v>
      </c>
      <c r="F23" s="218">
        <v>0</v>
      </c>
      <c r="G23" s="218">
        <v>885600.55</v>
      </c>
      <c r="H23" s="218">
        <v>0</v>
      </c>
      <c r="I23" s="218">
        <v>0</v>
      </c>
      <c r="J23" s="218">
        <v>0</v>
      </c>
      <c r="K23" s="218">
        <v>0</v>
      </c>
      <c r="L23" s="218">
        <v>31724759.649999999</v>
      </c>
      <c r="M23" s="218">
        <v>0</v>
      </c>
      <c r="N23" s="218">
        <v>0</v>
      </c>
      <c r="O23" s="218">
        <v>0</v>
      </c>
      <c r="P23" s="218">
        <v>0</v>
      </c>
      <c r="Q23" s="218">
        <v>0</v>
      </c>
      <c r="R23" s="622">
        <f t="shared" si="0"/>
        <v>32611621.579999998</v>
      </c>
      <c r="S23" s="622">
        <f t="shared" si="1"/>
        <v>32611621.579999998</v>
      </c>
    </row>
    <row r="24" spans="1:19">
      <c r="A24" s="614">
        <v>17</v>
      </c>
      <c r="B24" s="615" t="s">
        <v>976</v>
      </c>
      <c r="C24" s="218">
        <v>3634695129.1999998</v>
      </c>
      <c r="D24" s="218">
        <v>0</v>
      </c>
      <c r="E24" s="218">
        <v>0</v>
      </c>
      <c r="F24" s="218">
        <v>1892717.4</v>
      </c>
      <c r="G24" s="218">
        <v>92907627.560000002</v>
      </c>
      <c r="H24" s="218">
        <v>1503389087.3099999</v>
      </c>
      <c r="I24" s="218">
        <v>633852692.78999996</v>
      </c>
      <c r="J24" s="218">
        <v>0</v>
      </c>
      <c r="K24" s="218">
        <v>316550189.98000002</v>
      </c>
      <c r="L24" s="218">
        <v>1658952583.1600001</v>
      </c>
      <c r="M24" s="218">
        <v>39959696.600000001</v>
      </c>
      <c r="N24" s="218">
        <v>0</v>
      </c>
      <c r="O24" s="218">
        <v>0</v>
      </c>
      <c r="P24" s="218">
        <v>0</v>
      </c>
      <c r="Q24" s="218">
        <v>0</v>
      </c>
      <c r="R24" s="622">
        <f t="shared" si="0"/>
        <v>7882199724</v>
      </c>
      <c r="S24" s="622">
        <f t="shared" si="1"/>
        <v>7882199724</v>
      </c>
    </row>
    <row r="31" spans="1:19">
      <c r="N31" s="90"/>
    </row>
  </sheetData>
  <mergeCells count="4">
    <mergeCell ref="B5:B7"/>
    <mergeCell ref="C5:Q5"/>
    <mergeCell ref="R5:R6"/>
    <mergeCell ref="S5:S6"/>
  </mergeCells>
  <conditionalFormatting sqref="C8:Q24">
    <cfRule type="cellIs" dxfId="19" priority="1" stopIfTrue="1" operator="lessThan">
      <formula>0</formula>
    </cfRule>
  </conditionalFormatting>
  <pageMargins left="0.70866141732283472" right="0.70866141732283472" top="0.74803149606299213" bottom="0.74803149606299213" header="0.31496062992125984" footer="0.31496062992125984"/>
  <pageSetup paperSize="9" scale="66" orientation="landscape" r:id="rId1"/>
  <headerFooter>
    <oddHeader>&amp;CEN
Annex 23</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076B1-1D7D-4004-BA81-C41E2BB22981}">
  <sheetPr codeName="Sheet74">
    <pageSetUpPr fitToPage="1"/>
  </sheetPr>
  <dimension ref="A1:D14"/>
  <sheetViews>
    <sheetView workbookViewId="0">
      <selection activeCell="P6" sqref="P6"/>
    </sheetView>
  </sheetViews>
  <sheetFormatPr defaultColWidth="9.08984375" defaultRowHeight="14.5"/>
  <cols>
    <col min="1" max="1" width="9.08984375" style="2"/>
    <col min="2" max="2" width="79.453125" style="2" customWidth="1"/>
    <col min="3" max="3" width="15.54296875" style="2" customWidth="1"/>
    <col min="4" max="4" width="18.54296875" style="2" customWidth="1"/>
    <col min="5" max="16384" width="9.08984375" style="2"/>
  </cols>
  <sheetData>
    <row r="1" spans="1:4" ht="20">
      <c r="A1" s="623" t="s">
        <v>987</v>
      </c>
    </row>
    <row r="2" spans="1:4">
      <c r="A2" s="624"/>
      <c r="C2" s="624"/>
      <c r="D2" s="624"/>
    </row>
    <row r="3" spans="1:4" ht="15.5">
      <c r="A3" s="625"/>
      <c r="B3" s="626" t="s">
        <v>988</v>
      </c>
      <c r="C3" s="627" t="s">
        <v>131</v>
      </c>
      <c r="D3" s="627" t="s">
        <v>132</v>
      </c>
    </row>
    <row r="4" spans="1:4">
      <c r="A4" s="625"/>
      <c r="B4" s="628"/>
      <c r="C4" s="629" t="s">
        <v>237</v>
      </c>
      <c r="D4" s="630" t="s">
        <v>989</v>
      </c>
    </row>
    <row r="5" spans="1:4" ht="15" customHeight="1">
      <c r="A5" s="625"/>
      <c r="B5" s="628"/>
      <c r="C5" s="629"/>
      <c r="D5" s="630"/>
    </row>
    <row r="6" spans="1:4" ht="41.25" customHeight="1">
      <c r="A6" s="631">
        <v>1</v>
      </c>
      <c r="B6" s="632" t="s">
        <v>990</v>
      </c>
      <c r="C6" s="49">
        <v>0</v>
      </c>
      <c r="D6" s="49">
        <v>0</v>
      </c>
    </row>
    <row r="7" spans="1:4" ht="20.149999999999999" customHeight="1">
      <c r="A7" s="631">
        <v>2</v>
      </c>
      <c r="B7" s="632" t="s">
        <v>991</v>
      </c>
      <c r="C7" s="633"/>
      <c r="D7" s="49">
        <v>0</v>
      </c>
    </row>
    <row r="8" spans="1:4" ht="20.149999999999999" customHeight="1">
      <c r="A8" s="631">
        <v>3</v>
      </c>
      <c r="B8" s="632" t="s">
        <v>992</v>
      </c>
      <c r="C8" s="633"/>
      <c r="D8" s="49">
        <v>0</v>
      </c>
    </row>
    <row r="9" spans="1:4" ht="20.149999999999999" customHeight="1">
      <c r="A9" s="631">
        <v>4</v>
      </c>
      <c r="B9" s="632" t="s">
        <v>993</v>
      </c>
      <c r="C9" s="49">
        <v>7823054.4299999997</v>
      </c>
      <c r="D9" s="49">
        <v>1647738.26</v>
      </c>
    </row>
    <row r="10" spans="1:4" ht="20.149999999999999" customHeight="1">
      <c r="A10" s="634" t="s">
        <v>694</v>
      </c>
      <c r="B10" s="635" t="s">
        <v>994</v>
      </c>
      <c r="C10" s="49">
        <v>0</v>
      </c>
      <c r="D10" s="49">
        <v>0</v>
      </c>
    </row>
    <row r="11" spans="1:4" ht="20.149999999999999" customHeight="1">
      <c r="A11" s="631">
        <v>5</v>
      </c>
      <c r="B11" s="636" t="s">
        <v>995</v>
      </c>
      <c r="C11" s="49">
        <v>7823054.4299999997</v>
      </c>
      <c r="D11" s="49">
        <v>1647738.26</v>
      </c>
    </row>
    <row r="12" spans="1:4">
      <c r="B12" s="39"/>
    </row>
    <row r="13" spans="1:4">
      <c r="A13" s="625"/>
    </row>
    <row r="14" spans="1:4">
      <c r="A14" s="625"/>
    </row>
  </sheetData>
  <mergeCells count="3">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A6FA9-019A-4323-BC46-58AC3F3F8477}">
  <sheetPr codeName="Sheet75">
    <pageSetUpPr fitToPage="1"/>
  </sheetPr>
  <dimension ref="A1:P30"/>
  <sheetViews>
    <sheetView topLeftCell="F1" workbookViewId="0">
      <selection activeCell="P6" sqref="P6"/>
    </sheetView>
  </sheetViews>
  <sheetFormatPr defaultColWidth="9.08984375" defaultRowHeight="14.5"/>
  <cols>
    <col min="1" max="1" width="9.08984375" style="64"/>
    <col min="2" max="2" width="56.54296875" style="2" customWidth="1"/>
    <col min="3" max="3" width="15.54296875" style="2" customWidth="1"/>
    <col min="4" max="4" width="11.26953125" style="2" bestFit="1" customWidth="1"/>
    <col min="5" max="5" width="12.1796875" style="2" customWidth="1"/>
    <col min="6" max="6" width="9.1796875" style="2" bestFit="1" customWidth="1"/>
    <col min="7" max="7" width="11.26953125" style="2" bestFit="1" customWidth="1"/>
    <col min="8" max="13" width="9.08984375" style="2"/>
    <col min="14" max="14" width="20.08984375" style="39" customWidth="1"/>
    <col min="15" max="16384" width="9.08984375" style="2"/>
  </cols>
  <sheetData>
    <row r="1" spans="1:16" ht="20">
      <c r="A1" s="637" t="s">
        <v>996</v>
      </c>
    </row>
    <row r="2" spans="1:16" ht="15.5">
      <c r="A2" s="626" t="s">
        <v>988</v>
      </c>
    </row>
    <row r="3" spans="1:16">
      <c r="A3" s="638"/>
    </row>
    <row r="4" spans="1:16" ht="20.149999999999999" customHeight="1">
      <c r="A4" s="639"/>
      <c r="B4" s="640" t="s">
        <v>997</v>
      </c>
      <c r="C4" s="630" t="s">
        <v>978</v>
      </c>
      <c r="D4" s="630"/>
      <c r="E4" s="630"/>
      <c r="F4" s="630"/>
      <c r="G4" s="630"/>
      <c r="H4" s="630"/>
      <c r="I4" s="630"/>
      <c r="J4" s="630"/>
      <c r="K4" s="630"/>
      <c r="L4" s="630"/>
      <c r="M4" s="630"/>
      <c r="N4" s="641"/>
    </row>
    <row r="5" spans="1:16" ht="20.149999999999999" customHeight="1">
      <c r="A5" s="639"/>
      <c r="B5" s="640"/>
      <c r="C5" s="627" t="s">
        <v>131</v>
      </c>
      <c r="D5" s="627" t="s">
        <v>132</v>
      </c>
      <c r="E5" s="627" t="s">
        <v>133</v>
      </c>
      <c r="F5" s="627" t="s">
        <v>172</v>
      </c>
      <c r="G5" s="627" t="s">
        <v>173</v>
      </c>
      <c r="H5" s="627" t="s">
        <v>507</v>
      </c>
      <c r="I5" s="627" t="s">
        <v>393</v>
      </c>
      <c r="J5" s="627" t="s">
        <v>508</v>
      </c>
      <c r="K5" s="627" t="s">
        <v>509</v>
      </c>
      <c r="L5" s="627" t="s">
        <v>510</v>
      </c>
      <c r="M5" s="627" t="s">
        <v>511</v>
      </c>
      <c r="N5" s="642" t="s">
        <v>512</v>
      </c>
    </row>
    <row r="6" spans="1:16" ht="31.5" customHeight="1">
      <c r="A6" s="643"/>
      <c r="B6" s="640"/>
      <c r="C6" s="644">
        <v>0</v>
      </c>
      <c r="D6" s="644">
        <v>0.02</v>
      </c>
      <c r="E6" s="644">
        <v>0.04</v>
      </c>
      <c r="F6" s="644">
        <v>0.1</v>
      </c>
      <c r="G6" s="644">
        <v>0.2</v>
      </c>
      <c r="H6" s="644">
        <v>0.5</v>
      </c>
      <c r="I6" s="644">
        <v>0.7</v>
      </c>
      <c r="J6" s="644">
        <v>0.75</v>
      </c>
      <c r="K6" s="644">
        <v>1</v>
      </c>
      <c r="L6" s="644">
        <v>1.5</v>
      </c>
      <c r="M6" s="627" t="s">
        <v>980</v>
      </c>
      <c r="N6" s="44" t="s">
        <v>998</v>
      </c>
    </row>
    <row r="7" spans="1:16" ht="24" customHeight="1">
      <c r="A7" s="627">
        <v>1</v>
      </c>
      <c r="B7" s="645" t="s">
        <v>999</v>
      </c>
      <c r="C7" s="49">
        <v>0</v>
      </c>
      <c r="D7" s="49">
        <v>0</v>
      </c>
      <c r="E7" s="49">
        <v>0</v>
      </c>
      <c r="F7" s="49">
        <v>0</v>
      </c>
      <c r="G7" s="49">
        <v>0</v>
      </c>
      <c r="H7" s="49">
        <v>0</v>
      </c>
      <c r="I7" s="49">
        <v>0</v>
      </c>
      <c r="J7" s="49">
        <v>0</v>
      </c>
      <c r="K7" s="49">
        <v>0</v>
      </c>
      <c r="L7" s="49">
        <v>0</v>
      </c>
      <c r="M7" s="49">
        <v>0</v>
      </c>
      <c r="N7" s="49">
        <f>SUM(C7:M7)</f>
        <v>0</v>
      </c>
    </row>
    <row r="8" spans="1:16" ht="20.149999999999999" customHeight="1">
      <c r="A8" s="627">
        <v>2</v>
      </c>
      <c r="B8" s="645" t="s">
        <v>1000</v>
      </c>
      <c r="C8" s="49">
        <v>0</v>
      </c>
      <c r="D8" s="49">
        <v>0</v>
      </c>
      <c r="E8" s="49">
        <v>0</v>
      </c>
      <c r="F8" s="49">
        <v>0</v>
      </c>
      <c r="G8" s="49">
        <v>0</v>
      </c>
      <c r="H8" s="49">
        <v>0</v>
      </c>
      <c r="I8" s="49">
        <v>0</v>
      </c>
      <c r="J8" s="49">
        <v>0</v>
      </c>
      <c r="K8" s="49">
        <v>0</v>
      </c>
      <c r="L8" s="49">
        <v>0</v>
      </c>
      <c r="M8" s="49">
        <v>0</v>
      </c>
      <c r="N8" s="49">
        <f t="shared" ref="N8:N17" si="0">SUM(C8:M8)</f>
        <v>0</v>
      </c>
    </row>
    <row r="9" spans="1:16" ht="20.149999999999999" customHeight="1">
      <c r="A9" s="627">
        <v>3</v>
      </c>
      <c r="B9" s="645" t="s">
        <v>966</v>
      </c>
      <c r="C9" s="49">
        <v>0</v>
      </c>
      <c r="D9" s="49">
        <v>0</v>
      </c>
      <c r="E9" s="49">
        <v>0</v>
      </c>
      <c r="F9" s="49">
        <v>0</v>
      </c>
      <c r="G9" s="49">
        <v>0</v>
      </c>
      <c r="H9" s="49">
        <v>0</v>
      </c>
      <c r="I9" s="49">
        <v>0</v>
      </c>
      <c r="J9" s="49">
        <v>0</v>
      </c>
      <c r="K9" s="49">
        <v>0</v>
      </c>
      <c r="L9" s="49">
        <v>0</v>
      </c>
      <c r="M9" s="49">
        <v>0</v>
      </c>
      <c r="N9" s="49">
        <f t="shared" si="0"/>
        <v>0</v>
      </c>
    </row>
    <row r="10" spans="1:16" ht="20.149999999999999" customHeight="1">
      <c r="A10" s="627">
        <v>4</v>
      </c>
      <c r="B10" s="645" t="s">
        <v>967</v>
      </c>
      <c r="C10" s="49">
        <v>0</v>
      </c>
      <c r="D10" s="49">
        <v>0</v>
      </c>
      <c r="E10" s="49">
        <v>0</v>
      </c>
      <c r="F10" s="49">
        <v>0</v>
      </c>
      <c r="G10" s="49">
        <v>0</v>
      </c>
      <c r="H10" s="49">
        <v>0</v>
      </c>
      <c r="I10" s="49">
        <v>0</v>
      </c>
      <c r="J10" s="49">
        <v>0</v>
      </c>
      <c r="K10" s="49">
        <v>0</v>
      </c>
      <c r="L10" s="49">
        <v>0</v>
      </c>
      <c r="M10" s="49">
        <v>0</v>
      </c>
      <c r="N10" s="49">
        <f t="shared" si="0"/>
        <v>0</v>
      </c>
    </row>
    <row r="11" spans="1:16" ht="20.149999999999999" customHeight="1">
      <c r="A11" s="627">
        <v>5</v>
      </c>
      <c r="B11" s="645" t="s">
        <v>968</v>
      </c>
      <c r="C11" s="49">
        <v>0</v>
      </c>
      <c r="D11" s="49">
        <v>0</v>
      </c>
      <c r="E11" s="49">
        <v>0</v>
      </c>
      <c r="F11" s="49">
        <v>0</v>
      </c>
      <c r="G11" s="49">
        <v>0</v>
      </c>
      <c r="H11" s="49">
        <v>0</v>
      </c>
      <c r="I11" s="49">
        <v>0</v>
      </c>
      <c r="J11" s="49">
        <v>0</v>
      </c>
      <c r="K11" s="49">
        <v>0</v>
      </c>
      <c r="L11" s="49">
        <v>0</v>
      </c>
      <c r="M11" s="49">
        <v>0</v>
      </c>
      <c r="N11" s="49">
        <f t="shared" si="0"/>
        <v>0</v>
      </c>
    </row>
    <row r="12" spans="1:16" ht="20.149999999999999" customHeight="1">
      <c r="A12" s="627">
        <v>6</v>
      </c>
      <c r="B12" s="645" t="s">
        <v>701</v>
      </c>
      <c r="C12" s="49">
        <v>0</v>
      </c>
      <c r="D12" s="49">
        <v>0</v>
      </c>
      <c r="E12" s="49">
        <v>0</v>
      </c>
      <c r="F12" s="49">
        <v>0</v>
      </c>
      <c r="G12" s="49">
        <v>7612625.96</v>
      </c>
      <c r="H12" s="49">
        <v>375541.46</v>
      </c>
      <c r="I12" s="49">
        <v>0</v>
      </c>
      <c r="J12" s="49">
        <v>0</v>
      </c>
      <c r="K12" s="49">
        <v>0</v>
      </c>
      <c r="L12" s="49">
        <v>0</v>
      </c>
      <c r="M12" s="49">
        <v>0</v>
      </c>
      <c r="N12" s="49">
        <f t="shared" si="0"/>
        <v>7988167.4199999999</v>
      </c>
      <c r="P12" s="85"/>
    </row>
    <row r="13" spans="1:16" ht="20.149999999999999" customHeight="1">
      <c r="A13" s="627">
        <v>7</v>
      </c>
      <c r="B13" s="645" t="s">
        <v>707</v>
      </c>
      <c r="C13" s="49">
        <v>0</v>
      </c>
      <c r="D13" s="49">
        <v>0</v>
      </c>
      <c r="E13" s="49">
        <v>0</v>
      </c>
      <c r="F13" s="49">
        <v>0</v>
      </c>
      <c r="G13" s="49">
        <v>0</v>
      </c>
      <c r="H13" s="49">
        <v>0</v>
      </c>
      <c r="I13" s="49">
        <v>0</v>
      </c>
      <c r="J13" s="49">
        <v>0</v>
      </c>
      <c r="K13" s="49">
        <v>569.21</v>
      </c>
      <c r="L13" s="49">
        <v>0</v>
      </c>
      <c r="M13" s="49">
        <v>0</v>
      </c>
      <c r="N13" s="49">
        <f t="shared" si="0"/>
        <v>569.21</v>
      </c>
    </row>
    <row r="14" spans="1:16" ht="20.149999999999999" customHeight="1">
      <c r="A14" s="627">
        <v>8</v>
      </c>
      <c r="B14" s="645" t="s">
        <v>969</v>
      </c>
      <c r="C14" s="49">
        <v>0</v>
      </c>
      <c r="D14" s="49">
        <v>0</v>
      </c>
      <c r="E14" s="49">
        <v>0</v>
      </c>
      <c r="F14" s="49">
        <v>0</v>
      </c>
      <c r="G14" s="49">
        <v>0</v>
      </c>
      <c r="H14" s="49">
        <v>0</v>
      </c>
      <c r="I14" s="49">
        <v>0</v>
      </c>
      <c r="J14" s="49">
        <v>88943.32</v>
      </c>
      <c r="K14" s="49">
        <v>0</v>
      </c>
      <c r="L14" s="49">
        <v>0</v>
      </c>
      <c r="M14" s="49">
        <v>0</v>
      </c>
      <c r="N14" s="49">
        <f t="shared" si="0"/>
        <v>88943.32</v>
      </c>
    </row>
    <row r="15" spans="1:16" ht="20.149999999999999" customHeight="1">
      <c r="A15" s="627">
        <v>9</v>
      </c>
      <c r="B15" s="645" t="s">
        <v>972</v>
      </c>
      <c r="C15" s="49">
        <v>0</v>
      </c>
      <c r="D15" s="49">
        <v>0</v>
      </c>
      <c r="E15" s="49">
        <v>0</v>
      </c>
      <c r="F15" s="49">
        <v>0</v>
      </c>
      <c r="G15" s="49">
        <v>0</v>
      </c>
      <c r="H15" s="49">
        <v>0</v>
      </c>
      <c r="I15" s="49">
        <v>0</v>
      </c>
      <c r="J15" s="49">
        <v>0</v>
      </c>
      <c r="K15" s="49">
        <v>0</v>
      </c>
      <c r="L15" s="49">
        <v>0</v>
      </c>
      <c r="M15" s="49">
        <v>0</v>
      </c>
      <c r="N15" s="49">
        <f t="shared" si="0"/>
        <v>0</v>
      </c>
    </row>
    <row r="16" spans="1:16" ht="20.149999999999999" customHeight="1">
      <c r="A16" s="627">
        <v>10</v>
      </c>
      <c r="B16" s="645" t="s">
        <v>975</v>
      </c>
      <c r="C16" s="49">
        <v>0</v>
      </c>
      <c r="D16" s="49">
        <v>0</v>
      </c>
      <c r="E16" s="49">
        <v>0</v>
      </c>
      <c r="F16" s="49">
        <v>0</v>
      </c>
      <c r="G16" s="49">
        <v>0</v>
      </c>
      <c r="H16" s="49">
        <v>20337.86</v>
      </c>
      <c r="I16" s="49">
        <v>0</v>
      </c>
      <c r="J16" s="49">
        <v>0</v>
      </c>
      <c r="K16" s="49">
        <v>4604.8</v>
      </c>
      <c r="L16" s="49">
        <v>0</v>
      </c>
      <c r="M16" s="49">
        <v>0</v>
      </c>
      <c r="N16" s="49">
        <f t="shared" si="0"/>
        <v>24942.66</v>
      </c>
    </row>
    <row r="17" spans="1:14" ht="20.149999999999999" customHeight="1">
      <c r="A17" s="627">
        <v>11</v>
      </c>
      <c r="B17" s="646" t="s">
        <v>517</v>
      </c>
      <c r="C17" s="49">
        <f t="shared" ref="C17:L17" si="1">SUM(C7:C16)</f>
        <v>0</v>
      </c>
      <c r="D17" s="49">
        <f t="shared" si="1"/>
        <v>0</v>
      </c>
      <c r="E17" s="49">
        <f t="shared" si="1"/>
        <v>0</v>
      </c>
      <c r="F17" s="49">
        <f t="shared" si="1"/>
        <v>0</v>
      </c>
      <c r="G17" s="49">
        <f t="shared" si="1"/>
        <v>7612625.96</v>
      </c>
      <c r="H17" s="49">
        <f t="shared" si="1"/>
        <v>395879.32</v>
      </c>
      <c r="I17" s="49">
        <f t="shared" si="1"/>
        <v>0</v>
      </c>
      <c r="J17" s="49">
        <f t="shared" si="1"/>
        <v>88943.32</v>
      </c>
      <c r="K17" s="49">
        <f t="shared" si="1"/>
        <v>5174.01</v>
      </c>
      <c r="L17" s="49">
        <f t="shared" si="1"/>
        <v>0</v>
      </c>
      <c r="M17" s="49">
        <f>SUM(M7:M16)</f>
        <v>0</v>
      </c>
      <c r="N17" s="49">
        <f t="shared" si="0"/>
        <v>8102622.6100000003</v>
      </c>
    </row>
    <row r="19" spans="1:14">
      <c r="B19" s="85"/>
    </row>
    <row r="21" spans="1:14">
      <c r="E21" s="210"/>
      <c r="F21" s="647"/>
    </row>
    <row r="22" spans="1:14">
      <c r="D22" s="90"/>
      <c r="E22" s="210"/>
      <c r="F22" s="647"/>
      <c r="G22" s="90"/>
    </row>
    <row r="23" spans="1:14">
      <c r="D23" s="90"/>
      <c r="E23" s="210"/>
      <c r="F23" s="647"/>
      <c r="G23" s="90"/>
    </row>
    <row r="24" spans="1:14">
      <c r="D24" s="90"/>
      <c r="E24" s="210"/>
      <c r="F24" s="647"/>
      <c r="G24" s="90"/>
    </row>
    <row r="25" spans="1:14">
      <c r="D25" s="90"/>
      <c r="E25" s="210"/>
      <c r="F25" s="647"/>
      <c r="G25" s="90"/>
    </row>
    <row r="26" spans="1:14">
      <c r="B26" s="90"/>
      <c r="D26" s="90"/>
      <c r="E26" s="210"/>
      <c r="F26" s="647"/>
      <c r="G26" s="90"/>
    </row>
    <row r="27" spans="1:14">
      <c r="B27" s="90"/>
      <c r="E27" s="210"/>
      <c r="F27" s="647"/>
    </row>
    <row r="28" spans="1:14">
      <c r="B28" s="90"/>
    </row>
    <row r="29" spans="1:14">
      <c r="B29" s="90"/>
    </row>
    <row r="30" spans="1:14">
      <c r="B30" s="90"/>
    </row>
  </sheetData>
  <mergeCells count="2">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&amp;CEN
Annex XXV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03651-C0A5-4802-AF60-D0FC8DB3ADC6}">
  <sheetPr codeName="Sheet90">
    <pageSetUpPr fitToPage="1"/>
  </sheetPr>
  <dimension ref="A1:G19"/>
  <sheetViews>
    <sheetView workbookViewId="0">
      <selection activeCell="P6" sqref="P6"/>
    </sheetView>
  </sheetViews>
  <sheetFormatPr defaultColWidth="11.453125" defaultRowHeight="14.5"/>
  <cols>
    <col min="1" max="1" width="6.54296875" style="2" customWidth="1"/>
    <col min="2" max="2" width="41.54296875" style="2" customWidth="1"/>
    <col min="3" max="3" width="22.54296875" style="2" customWidth="1"/>
    <col min="4" max="4" width="15.453125" style="2" customWidth="1"/>
    <col min="5" max="5" width="11.453125" style="2"/>
    <col min="6" max="6" width="50.90625" style="2" customWidth="1"/>
    <col min="7" max="7" width="7.453125" style="2" customWidth="1"/>
    <col min="8" max="8" width="42" style="2" customWidth="1"/>
    <col min="9" max="16384" width="11.453125" style="2"/>
  </cols>
  <sheetData>
    <row r="1" spans="1:7" s="115" customFormat="1" ht="40.5" customHeight="1">
      <c r="A1" s="648" t="s">
        <v>86</v>
      </c>
      <c r="B1" s="648"/>
      <c r="C1" s="649"/>
      <c r="D1" s="649"/>
    </row>
    <row r="2" spans="1:7">
      <c r="A2" s="624"/>
      <c r="B2" s="624"/>
      <c r="C2" s="650" t="s">
        <v>131</v>
      </c>
    </row>
    <row r="3" spans="1:7" ht="38.25" customHeight="1">
      <c r="A3" s="651"/>
      <c r="B3" s="652"/>
      <c r="C3" s="653" t="s">
        <v>1001</v>
      </c>
    </row>
    <row r="4" spans="1:7">
      <c r="A4" s="651"/>
      <c r="B4" s="654" t="s">
        <v>1002</v>
      </c>
      <c r="C4" s="655"/>
      <c r="G4" s="656"/>
    </row>
    <row r="5" spans="1:7" ht="15.75" customHeight="1">
      <c r="A5" s="657">
        <v>1</v>
      </c>
      <c r="B5" s="658" t="s">
        <v>1003</v>
      </c>
      <c r="C5" s="49">
        <v>0</v>
      </c>
      <c r="G5" s="656"/>
    </row>
    <row r="6" spans="1:7">
      <c r="A6" s="657">
        <v>2</v>
      </c>
      <c r="B6" s="658" t="s">
        <v>1004</v>
      </c>
      <c r="C6" s="49">
        <v>1195331.5</v>
      </c>
      <c r="G6" s="656"/>
    </row>
    <row r="7" spans="1:7">
      <c r="A7" s="657">
        <v>3</v>
      </c>
      <c r="B7" s="658" t="s">
        <v>1005</v>
      </c>
      <c r="C7" s="49">
        <v>90513460.564999998</v>
      </c>
      <c r="G7" s="656"/>
    </row>
    <row r="8" spans="1:7">
      <c r="A8" s="657">
        <v>4</v>
      </c>
      <c r="B8" s="658" t="s">
        <v>1006</v>
      </c>
      <c r="C8" s="49">
        <v>0</v>
      </c>
    </row>
    <row r="9" spans="1:7">
      <c r="A9" s="657"/>
      <c r="B9" s="659" t="s">
        <v>1007</v>
      </c>
      <c r="C9" s="655"/>
    </row>
    <row r="10" spans="1:7">
      <c r="A10" s="657">
        <v>5</v>
      </c>
      <c r="B10" s="660" t="s">
        <v>1008</v>
      </c>
      <c r="C10" s="49">
        <v>0</v>
      </c>
    </row>
    <row r="11" spans="1:7">
      <c r="A11" s="657">
        <v>6</v>
      </c>
      <c r="B11" s="660" t="s">
        <v>1009</v>
      </c>
      <c r="C11" s="49">
        <v>0</v>
      </c>
    </row>
    <row r="12" spans="1:7">
      <c r="A12" s="657">
        <v>7</v>
      </c>
      <c r="B12" s="660" t="s">
        <v>1010</v>
      </c>
      <c r="C12" s="49">
        <v>0</v>
      </c>
    </row>
    <row r="13" spans="1:7">
      <c r="A13" s="657">
        <v>8</v>
      </c>
      <c r="B13" s="652" t="s">
        <v>1011</v>
      </c>
      <c r="C13" s="49">
        <v>0</v>
      </c>
    </row>
    <row r="14" spans="1:7">
      <c r="A14" s="657">
        <v>9</v>
      </c>
      <c r="B14" s="659" t="s">
        <v>171</v>
      </c>
      <c r="C14" s="49">
        <v>91708792.064999998</v>
      </c>
    </row>
    <row r="18" ht="50.25" customHeight="1"/>
    <row r="19" ht="50.25" customHeight="1"/>
  </sheetData>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CAD9E-3395-449D-BAD5-FC132B5B0C7E}">
  <sheetPr codeName="Sheet98"/>
  <dimension ref="A1:M18"/>
  <sheetViews>
    <sheetView topLeftCell="A7" workbookViewId="0">
      <selection activeCell="P6" sqref="P6"/>
    </sheetView>
  </sheetViews>
  <sheetFormatPr defaultColWidth="9.08984375" defaultRowHeight="14.5"/>
  <cols>
    <col min="1" max="1" width="11.453125" style="2" customWidth="1"/>
    <col min="2" max="2" width="43.54296875" style="2" customWidth="1"/>
    <col min="3" max="5" width="22.453125" style="2" customWidth="1"/>
    <col min="6" max="8" width="22.453125" style="2" hidden="1" customWidth="1"/>
    <col min="9" max="10" width="22.453125" style="2" customWidth="1"/>
    <col min="11" max="11" width="9.08984375" style="2"/>
    <col min="12" max="12" width="13.08984375" style="661" customWidth="1"/>
    <col min="13" max="13" width="52.453125" style="2" customWidth="1"/>
    <col min="14" max="16384" width="9.08984375" style="2"/>
  </cols>
  <sheetData>
    <row r="1" spans="1:13" hidden="1"/>
    <row r="2" spans="1:13" hidden="1">
      <c r="M2" s="662"/>
    </row>
    <row r="3" spans="1:13" ht="31.5" hidden="1" customHeight="1">
      <c r="A3" s="663" t="s">
        <v>1012</v>
      </c>
      <c r="B3" s="664" t="s">
        <v>1013</v>
      </c>
      <c r="C3" s="665"/>
      <c r="D3" s="665"/>
      <c r="E3" s="665"/>
      <c r="F3" s="665"/>
      <c r="G3" s="665"/>
      <c r="H3" s="665"/>
      <c r="I3" s="665"/>
      <c r="J3" s="665"/>
      <c r="K3" s="666"/>
      <c r="M3" s="667"/>
    </row>
    <row r="4" spans="1:13" ht="32.25" hidden="1" customHeight="1">
      <c r="A4" s="668"/>
      <c r="B4" s="669" t="s">
        <v>1014</v>
      </c>
      <c r="C4" s="670"/>
      <c r="D4" s="670"/>
      <c r="E4" s="670"/>
      <c r="F4" s="670"/>
      <c r="G4" s="670"/>
      <c r="H4" s="670"/>
      <c r="I4" s="670"/>
      <c r="J4" s="670"/>
      <c r="K4" s="671"/>
    </row>
    <row r="5" spans="1:13" ht="25.5" hidden="1" customHeight="1">
      <c r="A5" s="672"/>
      <c r="B5" s="664" t="s">
        <v>1015</v>
      </c>
      <c r="C5" s="665"/>
      <c r="D5" s="665"/>
      <c r="E5" s="665"/>
      <c r="F5" s="665"/>
      <c r="G5" s="665"/>
      <c r="H5" s="665"/>
      <c r="I5" s="665"/>
      <c r="J5" s="665"/>
      <c r="K5" s="666"/>
    </row>
    <row r="6" spans="1:13" hidden="1">
      <c r="A6" s="673"/>
      <c r="B6" s="576"/>
      <c r="C6" s="576"/>
      <c r="D6" s="576"/>
      <c r="E6" s="576"/>
      <c r="F6" s="576"/>
      <c r="G6" s="576"/>
      <c r="H6" s="576"/>
      <c r="I6" s="576"/>
      <c r="J6" s="576"/>
      <c r="K6" s="576"/>
    </row>
    <row r="7" spans="1:13" s="675" customFormat="1" ht="18.5">
      <c r="A7" s="674" t="s">
        <v>1016</v>
      </c>
      <c r="C7" s="676"/>
    </row>
    <row r="8" spans="1:13" s="675" customFormat="1"/>
    <row r="9" spans="1:13" s="675" customFormat="1">
      <c r="A9" s="2"/>
    </row>
    <row r="10" spans="1:13" s="675" customFormat="1">
      <c r="A10" s="2"/>
    </row>
    <row r="11" spans="1:13" ht="13.5" customHeight="1">
      <c r="A11" s="677" t="s">
        <v>1017</v>
      </c>
      <c r="B11" s="677"/>
      <c r="C11" s="678" t="s">
        <v>131</v>
      </c>
      <c r="D11" s="678" t="s">
        <v>132</v>
      </c>
      <c r="E11" s="678" t="s">
        <v>133</v>
      </c>
      <c r="F11" s="678" t="s">
        <v>817</v>
      </c>
      <c r="G11" s="678" t="s">
        <v>819</v>
      </c>
      <c r="H11" s="678"/>
      <c r="I11" s="678" t="s">
        <v>172</v>
      </c>
      <c r="J11" s="679" t="s">
        <v>173</v>
      </c>
    </row>
    <row r="12" spans="1:13" ht="15" customHeight="1">
      <c r="A12" s="677"/>
      <c r="B12" s="677"/>
      <c r="C12" s="677" t="s">
        <v>1018</v>
      </c>
      <c r="D12" s="677"/>
      <c r="E12" s="677"/>
      <c r="F12" s="680" t="s">
        <v>17</v>
      </c>
      <c r="G12" s="680" t="s">
        <v>1019</v>
      </c>
      <c r="H12" s="680"/>
      <c r="I12" s="681" t="s">
        <v>1020</v>
      </c>
      <c r="J12" s="681" t="s">
        <v>1021</v>
      </c>
    </row>
    <row r="13" spans="1:13">
      <c r="A13" s="677"/>
      <c r="B13" s="677"/>
      <c r="C13" s="680" t="s">
        <v>1022</v>
      </c>
      <c r="D13" s="680" t="s">
        <v>1023</v>
      </c>
      <c r="E13" s="680" t="s">
        <v>1024</v>
      </c>
      <c r="F13" s="680" t="s">
        <v>1025</v>
      </c>
      <c r="G13" s="680"/>
      <c r="H13" s="680"/>
      <c r="I13" s="681"/>
      <c r="J13" s="681"/>
    </row>
    <row r="14" spans="1:13" ht="38.25" customHeight="1">
      <c r="A14" s="680">
        <v>1</v>
      </c>
      <c r="B14" s="682" t="s">
        <v>1026</v>
      </c>
      <c r="C14" s="49">
        <v>139302948</v>
      </c>
      <c r="D14" s="49">
        <v>172222743</v>
      </c>
      <c r="E14" s="49">
        <v>305401241.5</v>
      </c>
      <c r="F14" s="49"/>
      <c r="G14" s="49"/>
      <c r="H14" s="49"/>
      <c r="I14" s="49">
        <v>30846346.629999999</v>
      </c>
      <c r="J14" s="49">
        <v>385579332.875</v>
      </c>
    </row>
    <row r="15" spans="1:13" ht="29">
      <c r="A15" s="680">
        <v>2</v>
      </c>
      <c r="B15" s="683" t="s">
        <v>1027</v>
      </c>
      <c r="C15" s="680"/>
      <c r="D15" s="680"/>
      <c r="E15" s="680"/>
      <c r="F15" s="680"/>
      <c r="G15" s="680"/>
      <c r="H15" s="680"/>
      <c r="I15" s="680"/>
      <c r="J15" s="680"/>
    </row>
    <row r="16" spans="1:13" ht="38.25" customHeight="1">
      <c r="A16" s="680">
        <v>3</v>
      </c>
      <c r="B16" s="684" t="s">
        <v>1028</v>
      </c>
      <c r="C16" s="680"/>
      <c r="D16" s="680"/>
      <c r="E16" s="680"/>
      <c r="F16" s="680"/>
      <c r="G16" s="680"/>
      <c r="H16" s="680"/>
      <c r="I16" s="685"/>
      <c r="J16" s="686"/>
    </row>
    <row r="17" spans="1:10" ht="38.25" customHeight="1">
      <c r="A17" s="680">
        <v>4</v>
      </c>
      <c r="B17" s="684" t="s">
        <v>1029</v>
      </c>
      <c r="C17" s="680"/>
      <c r="D17" s="680"/>
      <c r="E17" s="680"/>
      <c r="F17" s="687"/>
      <c r="G17" s="688"/>
      <c r="H17" s="688"/>
      <c r="I17" s="685"/>
      <c r="J17" s="689"/>
    </row>
    <row r="18" spans="1:10" ht="38.25" customHeight="1">
      <c r="A18" s="690">
        <v>5</v>
      </c>
      <c r="B18" s="682" t="s">
        <v>1030</v>
      </c>
      <c r="C18" s="680"/>
      <c r="D18" s="680"/>
      <c r="E18" s="680"/>
      <c r="F18" s="688"/>
      <c r="G18" s="688"/>
      <c r="H18" s="688"/>
      <c r="I18" s="680"/>
      <c r="J18" s="680"/>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&amp;CEN
Annex XXXI</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051DB-D81A-46A6-BC02-487B2141504F}">
  <sheetPr codeName="Sheet18">
    <pageSetUpPr fitToPage="1"/>
  </sheetPr>
  <dimension ref="B2:S19"/>
  <sheetViews>
    <sheetView workbookViewId="0">
      <selection activeCell="P6" sqref="P6"/>
    </sheetView>
  </sheetViews>
  <sheetFormatPr defaultColWidth="9.08984375" defaultRowHeight="14.5"/>
  <cols>
    <col min="1" max="18" width="9.08984375" style="2"/>
    <col min="19" max="19" width="14" style="2" customWidth="1"/>
    <col min="20" max="16384" width="9.08984375" style="2"/>
  </cols>
  <sheetData>
    <row r="2" spans="2:19">
      <c r="B2" s="691" t="s">
        <v>1031</v>
      </c>
      <c r="C2" s="692"/>
      <c r="D2" s="692"/>
      <c r="E2" s="692"/>
      <c r="F2" s="692"/>
      <c r="G2" s="692"/>
      <c r="H2" s="692"/>
      <c r="I2" s="692"/>
      <c r="J2" s="692"/>
      <c r="K2" s="692"/>
      <c r="L2" s="692"/>
      <c r="M2" s="692"/>
      <c r="N2" s="692"/>
      <c r="O2" s="692"/>
      <c r="P2" s="692"/>
      <c r="Q2" s="692"/>
      <c r="R2" s="692"/>
      <c r="S2" s="692"/>
    </row>
    <row r="3" spans="2:19">
      <c r="B3" s="39"/>
      <c r="C3" s="39"/>
      <c r="D3" s="39"/>
      <c r="E3" s="39"/>
      <c r="F3" s="39"/>
      <c r="G3" s="39"/>
      <c r="H3" s="39"/>
      <c r="I3" s="39"/>
      <c r="J3" s="39"/>
      <c r="K3" s="39"/>
      <c r="L3" s="39"/>
      <c r="M3" s="39"/>
      <c r="N3" s="39"/>
      <c r="O3" s="39"/>
      <c r="P3" s="39"/>
      <c r="Q3" s="39"/>
      <c r="R3" s="39"/>
      <c r="S3" s="39"/>
    </row>
    <row r="4" spans="2:19">
      <c r="B4" s="2" t="s">
        <v>1032</v>
      </c>
    </row>
    <row r="19" spans="3:3">
      <c r="C19" s="85"/>
    </row>
  </sheetData>
  <pageMargins left="0.70866141732283472" right="0.70866141732283472" top="0.74803149606299213" bottom="0.74803149606299213" header="0.31496062992125984" footer="0.31496062992125984"/>
  <pageSetup paperSize="9" scale="73" orientation="landscape" r:id="rId1"/>
  <headerFooter>
    <oddHeader>&amp;CEN
Annex XXXIII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0AC38-D80D-4E5C-A495-794544A8BFD0}">
  <sheetPr codeName="Sheet109"/>
  <dimension ref="A1:G9"/>
  <sheetViews>
    <sheetView workbookViewId="0">
      <selection activeCell="P6" sqref="P6"/>
    </sheetView>
  </sheetViews>
  <sheetFormatPr defaultColWidth="8.90625" defaultRowHeight="12.5"/>
  <cols>
    <col min="1" max="1" width="5.54296875" style="693" customWidth="1"/>
    <col min="2" max="2" width="72" style="693" customWidth="1"/>
    <col min="3" max="7" width="17.54296875" style="693" customWidth="1"/>
    <col min="8" max="8" width="19.453125" style="693" customWidth="1"/>
    <col min="9" max="10" width="17.54296875" style="693" customWidth="1"/>
    <col min="11" max="11" width="13.54296875" style="693" customWidth="1"/>
    <col min="12" max="16384" width="8.90625" style="693"/>
  </cols>
  <sheetData>
    <row r="1" spans="1:7" ht="20.149999999999999" customHeight="1">
      <c r="B1" s="694" t="s">
        <v>105</v>
      </c>
      <c r="C1" s="695"/>
      <c r="D1" s="695"/>
      <c r="E1" s="695"/>
      <c r="F1" s="695"/>
      <c r="G1" s="695"/>
    </row>
    <row r="2" spans="1:7" ht="20.149999999999999" customHeight="1">
      <c r="B2" s="694"/>
      <c r="C2" s="695"/>
      <c r="D2" s="695"/>
      <c r="E2" s="695"/>
      <c r="F2" s="695"/>
      <c r="G2" s="695"/>
    </row>
    <row r="3" spans="1:7" ht="96" customHeight="1">
      <c r="A3" s="696"/>
      <c r="B3" s="697"/>
      <c r="C3" s="698" t="s">
        <v>1033</v>
      </c>
      <c r="D3" s="699" t="s">
        <v>1034</v>
      </c>
      <c r="E3" s="700"/>
      <c r="F3" s="700"/>
    </row>
    <row r="4" spans="1:7" ht="16">
      <c r="A4" s="696"/>
      <c r="B4" s="697"/>
      <c r="C4" s="701" t="s">
        <v>529</v>
      </c>
      <c r="D4" s="701" t="s">
        <v>815</v>
      </c>
      <c r="E4" s="702"/>
      <c r="F4" s="702"/>
    </row>
    <row r="5" spans="1:7" ht="15" customHeight="1">
      <c r="A5" s="703" t="s">
        <v>529</v>
      </c>
      <c r="B5" s="704" t="s">
        <v>1035</v>
      </c>
      <c r="C5" s="705">
        <v>249738257.72999999</v>
      </c>
      <c r="D5" s="705">
        <v>338715096.36999756</v>
      </c>
      <c r="E5" s="706"/>
      <c r="F5" s="706"/>
    </row>
    <row r="6" spans="1:7" ht="17.25" customHeight="1">
      <c r="A6" s="707"/>
      <c r="B6" s="708"/>
    </row>
    <row r="8" spans="1:7" ht="14">
      <c r="A8" s="709"/>
      <c r="B8" s="710"/>
      <c r="C8" s="710"/>
      <c r="D8" s="710"/>
      <c r="E8" s="710"/>
      <c r="F8" s="710"/>
      <c r="G8" s="710"/>
    </row>
    <row r="9" spans="1:7">
      <c r="B9" s="711"/>
    </row>
  </sheetData>
  <conditionalFormatting sqref="C1:F5">
    <cfRule type="cellIs" dxfId="18"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7EB93-596C-4099-B9F2-68600B276294}">
  <sheetPr codeName="Sheet107"/>
  <dimension ref="A1:J15"/>
  <sheetViews>
    <sheetView workbookViewId="0">
      <selection activeCell="P6" sqref="P6"/>
    </sheetView>
  </sheetViews>
  <sheetFormatPr defaultColWidth="9.08984375" defaultRowHeight="14.5"/>
  <cols>
    <col min="1" max="1" width="5.54296875" style="2" customWidth="1"/>
    <col min="2" max="2" width="47.08984375" style="2" customWidth="1"/>
    <col min="3" max="7" width="17.54296875" style="2" customWidth="1"/>
    <col min="8" max="8" width="19.453125" style="2" customWidth="1"/>
    <col min="9" max="10" width="17.54296875" style="2" customWidth="1"/>
    <col min="11" max="16384" width="9.08984375" style="2"/>
  </cols>
  <sheetData>
    <row r="1" spans="1:10" ht="25">
      <c r="A1" s="693"/>
      <c r="B1" s="712" t="s">
        <v>103</v>
      </c>
      <c r="C1" s="695"/>
      <c r="D1" s="98"/>
      <c r="E1" s="98"/>
      <c r="F1" s="98"/>
      <c r="G1" s="98"/>
      <c r="H1" s="98"/>
      <c r="I1" s="98"/>
      <c r="J1" s="98"/>
    </row>
    <row r="2" spans="1:10" ht="15.5">
      <c r="A2" s="693"/>
      <c r="B2" s="713"/>
      <c r="C2" s="714"/>
      <c r="D2" s="714"/>
      <c r="E2" s="714"/>
      <c r="F2" s="714"/>
      <c r="G2" s="714"/>
      <c r="H2" s="714"/>
      <c r="I2" s="714"/>
      <c r="J2" s="693"/>
    </row>
    <row r="3" spans="1:10" ht="15.5">
      <c r="A3" s="693"/>
      <c r="B3" s="713"/>
      <c r="C3" s="714"/>
      <c r="D3" s="714"/>
      <c r="E3" s="714"/>
      <c r="F3" s="714"/>
      <c r="G3" s="714"/>
      <c r="H3" s="714"/>
      <c r="I3" s="714"/>
      <c r="J3" s="693"/>
    </row>
    <row r="4" spans="1:10">
      <c r="A4" s="693"/>
      <c r="B4" s="715"/>
      <c r="C4" s="716" t="s">
        <v>1036</v>
      </c>
      <c r="D4" s="717"/>
      <c r="E4" s="718" t="s">
        <v>1037</v>
      </c>
      <c r="F4" s="719"/>
      <c r="G4" s="716" t="s">
        <v>1038</v>
      </c>
      <c r="H4" s="717"/>
      <c r="I4" s="718" t="s">
        <v>1039</v>
      </c>
      <c r="J4" s="719"/>
    </row>
    <row r="5" spans="1:10" ht="43.5">
      <c r="A5" s="693"/>
      <c r="B5" s="720"/>
      <c r="C5" s="721"/>
      <c r="D5" s="722" t="s">
        <v>1040</v>
      </c>
      <c r="E5" s="721"/>
      <c r="F5" s="722" t="s">
        <v>1040</v>
      </c>
      <c r="G5" s="721"/>
      <c r="H5" s="722" t="s">
        <v>1041</v>
      </c>
      <c r="I5" s="723"/>
      <c r="J5" s="722" t="s">
        <v>1041</v>
      </c>
    </row>
    <row r="6" spans="1:10">
      <c r="A6" s="693"/>
      <c r="B6" s="724"/>
      <c r="C6" s="701" t="s">
        <v>529</v>
      </c>
      <c r="D6" s="701" t="s">
        <v>815</v>
      </c>
      <c r="E6" s="701" t="s">
        <v>817</v>
      </c>
      <c r="F6" s="701" t="s">
        <v>819</v>
      </c>
      <c r="G6" s="701" t="s">
        <v>821</v>
      </c>
      <c r="H6" s="701" t="s">
        <v>825</v>
      </c>
      <c r="I6" s="701" t="s">
        <v>827</v>
      </c>
      <c r="J6" s="701" t="s">
        <v>829</v>
      </c>
    </row>
    <row r="7" spans="1:10">
      <c r="A7" s="703" t="s">
        <v>529</v>
      </c>
      <c r="B7" s="725" t="s">
        <v>1042</v>
      </c>
      <c r="C7" s="726">
        <v>394585984.55999756</v>
      </c>
      <c r="D7" s="726"/>
      <c r="E7" s="727"/>
      <c r="F7" s="727"/>
      <c r="G7" s="726">
        <v>7418514528.7500029</v>
      </c>
      <c r="H7" s="726"/>
      <c r="I7" s="728"/>
      <c r="J7" s="727"/>
    </row>
    <row r="8" spans="1:10">
      <c r="A8" s="701" t="s">
        <v>815</v>
      </c>
      <c r="B8" s="729" t="s">
        <v>1043</v>
      </c>
      <c r="C8" s="726">
        <v>55591333.490000002</v>
      </c>
      <c r="D8" s="726"/>
      <c r="E8" s="726">
        <v>0</v>
      </c>
      <c r="F8" s="726">
        <v>0</v>
      </c>
      <c r="G8" s="726">
        <v>6878427.8600000003</v>
      </c>
      <c r="H8" s="726"/>
      <c r="I8" s="730">
        <v>0</v>
      </c>
      <c r="J8" s="726"/>
    </row>
    <row r="9" spans="1:10">
      <c r="A9" s="701" t="s">
        <v>817</v>
      </c>
      <c r="B9" s="729" t="s">
        <v>828</v>
      </c>
      <c r="C9" s="726">
        <v>10000000</v>
      </c>
      <c r="D9" s="726"/>
      <c r="E9" s="726">
        <v>0</v>
      </c>
      <c r="F9" s="726">
        <v>0</v>
      </c>
      <c r="G9" s="726">
        <v>233789627.88</v>
      </c>
      <c r="H9" s="726"/>
      <c r="I9" s="730">
        <v>0</v>
      </c>
      <c r="J9" s="726"/>
    </row>
    <row r="10" spans="1:10">
      <c r="A10" s="701" t="s">
        <v>819</v>
      </c>
      <c r="B10" s="731" t="s">
        <v>1044</v>
      </c>
      <c r="C10" s="726">
        <v>0</v>
      </c>
      <c r="D10" s="726"/>
      <c r="E10" s="726">
        <v>0</v>
      </c>
      <c r="F10" s="726">
        <v>0</v>
      </c>
      <c r="G10" s="726">
        <v>0</v>
      </c>
      <c r="H10" s="726"/>
      <c r="I10" s="730">
        <v>0</v>
      </c>
      <c r="J10" s="726"/>
    </row>
    <row r="11" spans="1:10">
      <c r="A11" s="701" t="s">
        <v>821</v>
      </c>
      <c r="B11" s="732" t="s">
        <v>1045</v>
      </c>
      <c r="C11" s="726">
        <v>0</v>
      </c>
      <c r="D11" s="726"/>
      <c r="E11" s="726">
        <v>0</v>
      </c>
      <c r="F11" s="726">
        <v>0</v>
      </c>
      <c r="G11" s="726">
        <v>0</v>
      </c>
      <c r="H11" s="726"/>
      <c r="I11" s="730">
        <v>0</v>
      </c>
      <c r="J11" s="726"/>
    </row>
    <row r="12" spans="1:10">
      <c r="A12" s="701" t="s">
        <v>823</v>
      </c>
      <c r="B12" s="731" t="s">
        <v>1046</v>
      </c>
      <c r="C12" s="726">
        <v>10000000</v>
      </c>
      <c r="D12" s="726"/>
      <c r="E12" s="726">
        <v>0</v>
      </c>
      <c r="F12" s="726">
        <v>0</v>
      </c>
      <c r="G12" s="726">
        <v>231897383.66</v>
      </c>
      <c r="H12" s="726"/>
      <c r="I12" s="730">
        <v>0</v>
      </c>
      <c r="J12" s="726"/>
    </row>
    <row r="13" spans="1:10">
      <c r="A13" s="701" t="s">
        <v>825</v>
      </c>
      <c r="B13" s="731" t="s">
        <v>1047</v>
      </c>
      <c r="C13" s="726">
        <v>0</v>
      </c>
      <c r="D13" s="726"/>
      <c r="E13" s="726">
        <v>0</v>
      </c>
      <c r="F13" s="726">
        <v>0</v>
      </c>
      <c r="G13" s="726">
        <v>1892244.22</v>
      </c>
      <c r="H13" s="726"/>
      <c r="I13" s="730">
        <v>0</v>
      </c>
      <c r="J13" s="726"/>
    </row>
    <row r="14" spans="1:10">
      <c r="A14" s="701" t="s">
        <v>827</v>
      </c>
      <c r="B14" s="731" t="s">
        <v>1048</v>
      </c>
      <c r="C14" s="726">
        <v>0</v>
      </c>
      <c r="D14" s="726"/>
      <c r="E14" s="726">
        <v>0</v>
      </c>
      <c r="F14" s="726">
        <v>0</v>
      </c>
      <c r="G14" s="726">
        <v>0</v>
      </c>
      <c r="H14" s="726"/>
      <c r="I14" s="730">
        <v>0</v>
      </c>
      <c r="J14" s="726"/>
    </row>
    <row r="15" spans="1:10">
      <c r="A15" s="701" t="s">
        <v>831</v>
      </c>
      <c r="B15" s="729" t="s">
        <v>413</v>
      </c>
      <c r="C15" s="726">
        <v>384585984.55999756</v>
      </c>
      <c r="D15" s="726"/>
      <c r="E15" s="733"/>
      <c r="F15" s="733"/>
      <c r="G15" s="726">
        <v>7177846473.0100021</v>
      </c>
      <c r="H15" s="726"/>
      <c r="I15" s="734"/>
      <c r="J15" s="733"/>
    </row>
  </sheetData>
  <mergeCells count="4">
    <mergeCell ref="C4:D4"/>
    <mergeCell ref="E4:F4"/>
    <mergeCell ref="G4:H4"/>
    <mergeCell ref="I4:J4"/>
  </mergeCells>
  <conditionalFormatting sqref="C7:J15">
    <cfRule type="cellIs" dxfId="17"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&amp;CEN
Annex XXXV</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5D09B-0DB7-40AE-A511-BA5EB7D21F65}">
  <sheetPr codeName="Sheet108"/>
  <dimension ref="A1:AI22"/>
  <sheetViews>
    <sheetView workbookViewId="0">
      <selection activeCell="P6" sqref="P6"/>
    </sheetView>
  </sheetViews>
  <sheetFormatPr defaultColWidth="8.90625" defaultRowHeight="12.5"/>
  <cols>
    <col min="1" max="1" width="5.54296875" style="693" customWidth="1"/>
    <col min="2" max="2" width="72" style="693" customWidth="1"/>
    <col min="3" max="7" width="17.54296875" style="693" customWidth="1"/>
    <col min="8" max="8" width="19.453125" style="693" customWidth="1"/>
    <col min="9" max="10" width="17.54296875" style="693" customWidth="1"/>
    <col min="11" max="11" width="13.54296875" style="693" customWidth="1"/>
    <col min="12" max="16384" width="8.90625" style="693"/>
  </cols>
  <sheetData>
    <row r="1" spans="1:35" ht="18.5">
      <c r="A1" s="735"/>
      <c r="B1" s="712" t="s">
        <v>104</v>
      </c>
      <c r="C1" s="706"/>
      <c r="D1" s="706"/>
      <c r="E1" s="706"/>
      <c r="F1" s="706"/>
    </row>
    <row r="2" spans="1:35" ht="18.5">
      <c r="A2" s="735"/>
      <c r="B2" s="694"/>
      <c r="C2" s="706"/>
      <c r="D2" s="706"/>
      <c r="E2" s="706"/>
      <c r="F2" s="706"/>
    </row>
    <row r="3" spans="1:35" s="713" customFormat="1" ht="15.5">
      <c r="C3" s="714"/>
      <c r="D3" s="714"/>
      <c r="E3" s="714"/>
      <c r="F3" s="714"/>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row>
    <row r="4" spans="1:35" ht="14.5">
      <c r="A4" s="736"/>
      <c r="B4" s="737"/>
      <c r="C4" s="716" t="s">
        <v>1049</v>
      </c>
      <c r="D4" s="717"/>
      <c r="E4" s="738" t="s">
        <v>1050</v>
      </c>
      <c r="F4" s="739"/>
    </row>
    <row r="5" spans="1:35" ht="14.5">
      <c r="A5" s="736"/>
      <c r="B5" s="737"/>
      <c r="C5" s="740"/>
      <c r="D5" s="741"/>
      <c r="E5" s="716" t="s">
        <v>1051</v>
      </c>
      <c r="F5" s="717"/>
    </row>
    <row r="6" spans="1:35" ht="43.5">
      <c r="A6" s="720"/>
      <c r="B6" s="742"/>
      <c r="C6" s="743"/>
      <c r="D6" s="722" t="s">
        <v>1040</v>
      </c>
      <c r="E6" s="744"/>
      <c r="F6" s="722" t="s">
        <v>1041</v>
      </c>
    </row>
    <row r="7" spans="1:35" ht="14.5">
      <c r="A7" s="720"/>
      <c r="B7" s="742"/>
      <c r="C7" s="701" t="s">
        <v>529</v>
      </c>
      <c r="D7" s="701" t="s">
        <v>815</v>
      </c>
      <c r="E7" s="701" t="s">
        <v>817</v>
      </c>
      <c r="F7" s="701" t="s">
        <v>821</v>
      </c>
    </row>
    <row r="8" spans="1:35" ht="14.5">
      <c r="A8" s="703" t="s">
        <v>832</v>
      </c>
      <c r="B8" s="745" t="s">
        <v>1052</v>
      </c>
      <c r="C8" s="746">
        <v>0</v>
      </c>
      <c r="D8" s="746">
        <v>0</v>
      </c>
      <c r="E8" s="746">
        <v>0</v>
      </c>
      <c r="F8" s="746">
        <v>0</v>
      </c>
    </row>
    <row r="9" spans="1:35" ht="14.5">
      <c r="A9" s="701" t="s">
        <v>833</v>
      </c>
      <c r="B9" s="747" t="s">
        <v>1053</v>
      </c>
      <c r="C9" s="746">
        <v>0</v>
      </c>
      <c r="D9" s="746">
        <v>0</v>
      </c>
      <c r="E9" s="746">
        <v>0</v>
      </c>
      <c r="F9" s="746">
        <v>0</v>
      </c>
    </row>
    <row r="10" spans="1:35" ht="14.5">
      <c r="A10" s="701" t="s">
        <v>834</v>
      </c>
      <c r="B10" s="747" t="s">
        <v>1043</v>
      </c>
      <c r="C10" s="746">
        <v>0</v>
      </c>
      <c r="D10" s="746">
        <v>0</v>
      </c>
      <c r="E10" s="746">
        <v>0</v>
      </c>
      <c r="F10" s="746">
        <v>0</v>
      </c>
    </row>
    <row r="11" spans="1:35" ht="14.5">
      <c r="A11" s="701" t="s">
        <v>836</v>
      </c>
      <c r="B11" s="747" t="s">
        <v>828</v>
      </c>
      <c r="C11" s="746">
        <v>0</v>
      </c>
      <c r="D11" s="746">
        <v>0</v>
      </c>
      <c r="E11" s="746">
        <v>0</v>
      </c>
      <c r="F11" s="746">
        <v>0</v>
      </c>
    </row>
    <row r="12" spans="1:35" ht="14.5">
      <c r="A12" s="701" t="s">
        <v>837</v>
      </c>
      <c r="B12" s="748" t="s">
        <v>1044</v>
      </c>
      <c r="C12" s="746">
        <v>0</v>
      </c>
      <c r="D12" s="746">
        <v>0</v>
      </c>
      <c r="E12" s="746">
        <v>0</v>
      </c>
      <c r="F12" s="746">
        <v>0</v>
      </c>
    </row>
    <row r="13" spans="1:35" ht="14.5">
      <c r="A13" s="701" t="s">
        <v>838</v>
      </c>
      <c r="B13" s="749" t="s">
        <v>1045</v>
      </c>
      <c r="C13" s="746">
        <v>0</v>
      </c>
      <c r="D13" s="746">
        <v>0</v>
      </c>
      <c r="E13" s="746">
        <v>0</v>
      </c>
      <c r="F13" s="746">
        <v>0</v>
      </c>
    </row>
    <row r="14" spans="1:35" ht="14.5">
      <c r="A14" s="701" t="s">
        <v>839</v>
      </c>
      <c r="B14" s="748" t="s">
        <v>1046</v>
      </c>
      <c r="C14" s="746">
        <v>0</v>
      </c>
      <c r="D14" s="746">
        <v>0</v>
      </c>
      <c r="E14" s="746">
        <v>0</v>
      </c>
      <c r="F14" s="746">
        <v>0</v>
      </c>
    </row>
    <row r="15" spans="1:35" ht="14.5">
      <c r="A15" s="701" t="s">
        <v>840</v>
      </c>
      <c r="B15" s="748" t="s">
        <v>1047</v>
      </c>
      <c r="C15" s="746">
        <v>0</v>
      </c>
      <c r="D15" s="746">
        <v>0</v>
      </c>
      <c r="E15" s="746">
        <v>0</v>
      </c>
      <c r="F15" s="746">
        <v>0</v>
      </c>
    </row>
    <row r="16" spans="1:35" ht="14.5">
      <c r="A16" s="701" t="s">
        <v>841</v>
      </c>
      <c r="B16" s="748" t="s">
        <v>1048</v>
      </c>
      <c r="C16" s="746">
        <v>0</v>
      </c>
      <c r="D16" s="746">
        <v>0</v>
      </c>
      <c r="E16" s="746">
        <v>0</v>
      </c>
      <c r="F16" s="746">
        <v>0</v>
      </c>
    </row>
    <row r="17" spans="1:6" ht="14.5">
      <c r="A17" s="701" t="s">
        <v>842</v>
      </c>
      <c r="B17" s="747" t="s">
        <v>1054</v>
      </c>
      <c r="C17" s="746">
        <v>0</v>
      </c>
      <c r="D17" s="746">
        <v>0</v>
      </c>
      <c r="E17" s="746">
        <v>0</v>
      </c>
      <c r="F17" s="746">
        <v>0</v>
      </c>
    </row>
    <row r="18" spans="1:6" ht="14.5">
      <c r="A18" s="701" t="s">
        <v>1055</v>
      </c>
      <c r="B18" s="747" t="s">
        <v>1056</v>
      </c>
      <c r="C18" s="746">
        <v>0</v>
      </c>
      <c r="D18" s="746">
        <v>0</v>
      </c>
      <c r="E18" s="746">
        <v>0</v>
      </c>
      <c r="F18" s="746">
        <v>0</v>
      </c>
    </row>
    <row r="19" spans="1:6" ht="14.5">
      <c r="A19" s="703" t="s">
        <v>1057</v>
      </c>
      <c r="B19" s="745" t="s">
        <v>1058</v>
      </c>
      <c r="C19" s="746">
        <v>0</v>
      </c>
      <c r="D19" s="746">
        <v>0</v>
      </c>
      <c r="E19" s="746">
        <v>0</v>
      </c>
      <c r="F19" s="746">
        <v>0</v>
      </c>
    </row>
    <row r="20" spans="1:6" ht="14.5">
      <c r="A20" s="703">
        <v>241</v>
      </c>
      <c r="B20" s="745" t="s">
        <v>1059</v>
      </c>
      <c r="C20" s="750"/>
      <c r="D20" s="750"/>
      <c r="E20" s="746">
        <v>250000000</v>
      </c>
      <c r="F20" s="746">
        <v>0</v>
      </c>
    </row>
    <row r="21" spans="1:6" ht="14.5">
      <c r="A21" s="703">
        <v>250</v>
      </c>
      <c r="B21" s="704" t="s">
        <v>1060</v>
      </c>
      <c r="C21" s="746">
        <f>C8+C19</f>
        <v>0</v>
      </c>
      <c r="D21" s="746">
        <f>D19+D8</f>
        <v>0</v>
      </c>
      <c r="E21" s="750"/>
      <c r="F21" s="750"/>
    </row>
    <row r="22" spans="1:6">
      <c r="B22" s="711"/>
    </row>
  </sheetData>
  <mergeCells count="3">
    <mergeCell ref="C4:D5"/>
    <mergeCell ref="E4:F4"/>
    <mergeCell ref="E5:F5"/>
  </mergeCells>
  <conditionalFormatting sqref="D4:E5 C21:E21 G8:G21 C1:I2 C4:C19 E6:E20 D7:D19 F7:F21">
    <cfRule type="cellIs" dxfId="16" priority="2" stopIfTrue="1" operator="lessThan">
      <formula>0</formula>
    </cfRule>
  </conditionalFormatting>
  <conditionalFormatting sqref="C20:D20">
    <cfRule type="cellIs" dxfId="15"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&amp;CEN
Annex XXXV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65FB4-001E-4314-87B6-16C6A7CF2A96}">
  <sheetPr codeName="Sheet20">
    <pageSetUpPr fitToPage="1"/>
  </sheetPr>
  <dimension ref="B2:D26"/>
  <sheetViews>
    <sheetView showGridLines="0" zoomScale="85" zoomScaleNormal="85" zoomScalePageLayoutView="110" workbookViewId="0">
      <selection activeCell="P6" sqref="P6"/>
    </sheetView>
  </sheetViews>
  <sheetFormatPr defaultColWidth="9.08984375" defaultRowHeight="14.5"/>
  <cols>
    <col min="1" max="1" width="6.54296875" style="2" customWidth="1"/>
    <col min="2" max="2" width="9.08984375" style="2"/>
    <col min="3" max="3" width="60.90625" style="39" customWidth="1"/>
    <col min="4" max="4" width="146.36328125" style="2" customWidth="1"/>
    <col min="5" max="16384" width="9.08984375" style="2"/>
  </cols>
  <sheetData>
    <row r="2" spans="2:4">
      <c r="B2" s="751" t="s">
        <v>108</v>
      </c>
    </row>
    <row r="3" spans="2:4">
      <c r="B3" s="115" t="s">
        <v>1061</v>
      </c>
    </row>
    <row r="4" spans="2:4">
      <c r="D4" s="64"/>
    </row>
    <row r="5" spans="2:4" ht="29">
      <c r="B5" s="61" t="s">
        <v>1062</v>
      </c>
      <c r="C5" s="681" t="s">
        <v>1063</v>
      </c>
      <c r="D5" s="681"/>
    </row>
    <row r="6" spans="2:4">
      <c r="B6" s="266"/>
      <c r="C6" s="752" t="s">
        <v>1064</v>
      </c>
      <c r="D6" s="753"/>
    </row>
    <row r="7" spans="2:4" ht="291" customHeight="1">
      <c r="B7" s="177" t="s">
        <v>1065</v>
      </c>
      <c r="C7" s="83" t="s">
        <v>1066</v>
      </c>
      <c r="D7" s="754" t="s">
        <v>1067</v>
      </c>
    </row>
    <row r="8" spans="2:4" ht="409.5" customHeight="1">
      <c r="B8" s="177" t="s">
        <v>1068</v>
      </c>
      <c r="C8" s="83" t="s">
        <v>1069</v>
      </c>
      <c r="D8" s="83" t="s">
        <v>1070</v>
      </c>
    </row>
    <row r="9" spans="2:4" ht="409.5" customHeight="1">
      <c r="B9" s="177" t="s">
        <v>1071</v>
      </c>
      <c r="C9" s="83" t="s">
        <v>1072</v>
      </c>
      <c r="D9" s="83" t="s">
        <v>1073</v>
      </c>
    </row>
    <row r="10" spans="2:4" ht="409.5" customHeight="1">
      <c r="B10" s="177" t="s">
        <v>1074</v>
      </c>
      <c r="C10" s="83" t="s">
        <v>1075</v>
      </c>
      <c r="D10" s="83" t="s">
        <v>1076</v>
      </c>
    </row>
    <row r="11" spans="2:4" ht="14.4" customHeight="1">
      <c r="B11" s="755"/>
      <c r="C11" s="752" t="s">
        <v>1077</v>
      </c>
    </row>
    <row r="12" spans="2:4" ht="409.5" customHeight="1">
      <c r="B12" s="44" t="s">
        <v>1078</v>
      </c>
      <c r="C12" s="83" t="s">
        <v>1079</v>
      </c>
      <c r="D12" s="83" t="s">
        <v>1080</v>
      </c>
    </row>
    <row r="13" spans="2:4" ht="409.5" customHeight="1">
      <c r="B13" s="44" t="s">
        <v>1081</v>
      </c>
      <c r="C13" s="83" t="s">
        <v>1082</v>
      </c>
      <c r="D13" s="83" t="s">
        <v>1083</v>
      </c>
    </row>
    <row r="14" spans="2:4" ht="362.5">
      <c r="B14" s="177" t="s">
        <v>1084</v>
      </c>
      <c r="C14" s="83" t="s">
        <v>1085</v>
      </c>
      <c r="D14" s="756" t="s">
        <v>1080</v>
      </c>
    </row>
    <row r="15" spans="2:4" ht="29">
      <c r="B15" s="177" t="s">
        <v>1086</v>
      </c>
      <c r="C15" s="83" t="s">
        <v>1087</v>
      </c>
      <c r="D15" s="83" t="s">
        <v>1088</v>
      </c>
    </row>
    <row r="16" spans="2:4" ht="333.65" customHeight="1">
      <c r="B16" s="177" t="s">
        <v>1089</v>
      </c>
      <c r="C16" s="83" t="s">
        <v>1090</v>
      </c>
      <c r="D16" s="757" t="s">
        <v>1091</v>
      </c>
    </row>
    <row r="17" spans="2:4">
      <c r="B17" s="266"/>
      <c r="C17" s="758" t="s">
        <v>1092</v>
      </c>
    </row>
    <row r="18" spans="2:4" ht="409.5" customHeight="1">
      <c r="B18" s="177" t="s">
        <v>1093</v>
      </c>
      <c r="C18" s="83" t="s">
        <v>1094</v>
      </c>
      <c r="D18" s="759" t="s">
        <v>1095</v>
      </c>
    </row>
    <row r="19" spans="2:4" ht="43.5" customHeight="1">
      <c r="B19" s="177" t="s">
        <v>1096</v>
      </c>
      <c r="C19" s="83" t="s">
        <v>1097</v>
      </c>
      <c r="D19" s="760"/>
    </row>
    <row r="20" spans="2:4" ht="409.5" customHeight="1">
      <c r="B20" s="177" t="s">
        <v>1098</v>
      </c>
      <c r="C20" s="83" t="s">
        <v>1099</v>
      </c>
      <c r="D20" s="761" t="s">
        <v>1100</v>
      </c>
    </row>
    <row r="21" spans="2:4" ht="43.5">
      <c r="B21" s="177" t="s">
        <v>1101</v>
      </c>
      <c r="C21" s="83" t="s">
        <v>1102</v>
      </c>
      <c r="D21" s="761" t="s">
        <v>1103</v>
      </c>
    </row>
    <row r="22" spans="2:4" ht="409.5" customHeight="1">
      <c r="B22" s="177" t="s">
        <v>1104</v>
      </c>
      <c r="C22" s="83" t="s">
        <v>1105</v>
      </c>
      <c r="D22" s="762" t="s">
        <v>1106</v>
      </c>
    </row>
    <row r="23" spans="2:4" ht="174" customHeight="1">
      <c r="B23" s="177" t="s">
        <v>1107</v>
      </c>
      <c r="C23" s="83" t="s">
        <v>1108</v>
      </c>
      <c r="D23" s="83" t="s">
        <v>1109</v>
      </c>
    </row>
    <row r="24" spans="2:4" ht="409.5" customHeight="1">
      <c r="B24" s="177" t="s">
        <v>1110</v>
      </c>
      <c r="C24" s="83" t="s">
        <v>1111</v>
      </c>
      <c r="D24" s="83" t="s">
        <v>1112</v>
      </c>
    </row>
    <row r="25" spans="2:4" ht="116.15" customHeight="1">
      <c r="B25" s="177" t="s">
        <v>1113</v>
      </c>
      <c r="C25" s="83" t="s">
        <v>1114</v>
      </c>
      <c r="D25" s="83" t="s">
        <v>1115</v>
      </c>
    </row>
    <row r="26" spans="2:4" ht="313.5" customHeight="1">
      <c r="B26" s="177" t="s">
        <v>1116</v>
      </c>
      <c r="C26" s="83" t="s">
        <v>1117</v>
      </c>
      <c r="D26" s="83" t="s">
        <v>1118</v>
      </c>
    </row>
  </sheetData>
  <mergeCells count="2">
    <mergeCell ref="C5:D5"/>
    <mergeCell ref="D18:D19"/>
  </mergeCells>
  <pageMargins left="0.70866141732283472" right="0.70866141732283472" top="0.74803149606299213" bottom="0.74803149606299213" header="0.31496062992125984" footer="0.31496062992125984"/>
  <pageSetup paperSize="9" scale="70" orientation="landscape" r:id="rId1"/>
  <headerFooter>
    <oddHeader>&amp;CEN
Annex I&amp;L&amp;"Calibri"&amp;12&amp;K000000EBA Regular Use&amp;1#</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6C42A-0D3E-4A0E-8C9B-F6AE4A287946}">
  <sheetPr codeName="Sheet21">
    <pageSetUpPr fitToPage="1"/>
  </sheetPr>
  <dimension ref="B2:D25"/>
  <sheetViews>
    <sheetView showGridLines="0" zoomScale="90" zoomScaleNormal="90" zoomScalePageLayoutView="110" workbookViewId="0">
      <selection activeCell="P6" sqref="P6"/>
    </sheetView>
  </sheetViews>
  <sheetFormatPr defaultColWidth="9.08984375" defaultRowHeight="14.5"/>
  <cols>
    <col min="1" max="1" width="6.54296875" style="39" customWidth="1"/>
    <col min="2" max="2" width="9.08984375" style="39"/>
    <col min="3" max="3" width="94.36328125" style="39" customWidth="1"/>
    <col min="4" max="4" width="127.08984375" style="39" customWidth="1"/>
    <col min="5" max="16384" width="9.08984375" style="39"/>
  </cols>
  <sheetData>
    <row r="2" spans="2:4">
      <c r="B2" s="751" t="s">
        <v>109</v>
      </c>
    </row>
    <row r="3" spans="2:4">
      <c r="B3" s="763" t="s">
        <v>1061</v>
      </c>
    </row>
    <row r="4" spans="2:4">
      <c r="D4" s="764"/>
    </row>
    <row r="5" spans="2:4" ht="29">
      <c r="B5" s="44" t="s">
        <v>1062</v>
      </c>
      <c r="C5" s="43" t="s">
        <v>1063</v>
      </c>
      <c r="D5" s="43"/>
    </row>
    <row r="6" spans="2:4">
      <c r="B6" s="765"/>
      <c r="C6" s="752" t="s">
        <v>1064</v>
      </c>
      <c r="D6" s="766"/>
    </row>
    <row r="7" spans="2:4" ht="152.4" customHeight="1">
      <c r="B7" s="177" t="s">
        <v>1065</v>
      </c>
      <c r="C7" s="83" t="s">
        <v>1119</v>
      </c>
      <c r="D7" s="767" t="s">
        <v>1120</v>
      </c>
    </row>
    <row r="8" spans="2:4" ht="409.5" customHeight="1">
      <c r="B8" s="177" t="s">
        <v>1068</v>
      </c>
      <c r="C8" s="83" t="s">
        <v>1121</v>
      </c>
      <c r="D8" s="767"/>
    </row>
    <row r="9" spans="2:4" ht="29">
      <c r="B9" s="177" t="s">
        <v>1071</v>
      </c>
      <c r="C9" s="83" t="s">
        <v>1122</v>
      </c>
      <c r="D9" s="767"/>
    </row>
    <row r="10" spans="2:4">
      <c r="B10" s="768"/>
      <c r="C10" s="752" t="s">
        <v>1077</v>
      </c>
      <c r="D10" s="767"/>
    </row>
    <row r="11" spans="2:4" ht="43.5" customHeight="1">
      <c r="B11" s="177" t="s">
        <v>1074</v>
      </c>
      <c r="C11" s="83" t="s">
        <v>1123</v>
      </c>
      <c r="D11" s="767"/>
    </row>
    <row r="12" spans="2:4" ht="14.4" customHeight="1">
      <c r="B12" s="769" t="s">
        <v>1089</v>
      </c>
      <c r="C12" s="770" t="s">
        <v>1124</v>
      </c>
      <c r="D12" s="767"/>
    </row>
    <row r="13" spans="2:4">
      <c r="B13" s="769" t="s">
        <v>1125</v>
      </c>
      <c r="C13" s="770" t="s">
        <v>1126</v>
      </c>
      <c r="D13" s="767"/>
    </row>
    <row r="14" spans="2:4">
      <c r="B14" s="769" t="s">
        <v>1127</v>
      </c>
      <c r="C14" s="770" t="s">
        <v>1128</v>
      </c>
      <c r="D14" s="767"/>
    </row>
    <row r="15" spans="2:4" ht="27.65" customHeight="1">
      <c r="B15" s="769" t="s">
        <v>1129</v>
      </c>
      <c r="C15" s="770" t="s">
        <v>1130</v>
      </c>
      <c r="D15" s="767"/>
    </row>
    <row r="16" spans="2:4" ht="43.5">
      <c r="B16" s="44" t="s">
        <v>1078</v>
      </c>
      <c r="C16" s="83" t="s">
        <v>1131</v>
      </c>
      <c r="D16" s="767"/>
    </row>
    <row r="17" spans="2:4">
      <c r="B17" s="44" t="s">
        <v>1081</v>
      </c>
      <c r="C17" s="83" t="s">
        <v>1132</v>
      </c>
      <c r="D17" s="767"/>
    </row>
    <row r="18" spans="2:4">
      <c r="B18" s="177" t="s">
        <v>1084</v>
      </c>
      <c r="C18" s="83" t="s">
        <v>1133</v>
      </c>
      <c r="D18" s="767"/>
    </row>
    <row r="19" spans="2:4">
      <c r="B19" s="765"/>
      <c r="C19" s="752" t="s">
        <v>1092</v>
      </c>
      <c r="D19" s="767"/>
    </row>
    <row r="20" spans="2:4" ht="42.9" customHeight="1">
      <c r="B20" s="177" t="s">
        <v>1086</v>
      </c>
      <c r="C20" s="83" t="s">
        <v>1134</v>
      </c>
      <c r="D20" s="767"/>
    </row>
    <row r="21" spans="2:4" ht="29">
      <c r="B21" s="177" t="s">
        <v>1089</v>
      </c>
      <c r="C21" s="83" t="s">
        <v>1135</v>
      </c>
      <c r="D21" s="767"/>
    </row>
    <row r="22" spans="2:4">
      <c r="B22" s="177" t="s">
        <v>1093</v>
      </c>
      <c r="C22" s="83" t="s">
        <v>1136</v>
      </c>
      <c r="D22" s="767"/>
    </row>
    <row r="23" spans="2:4">
      <c r="B23" s="177" t="s">
        <v>1096</v>
      </c>
      <c r="C23" s="83" t="s">
        <v>1137</v>
      </c>
      <c r="D23" s="767"/>
    </row>
    <row r="24" spans="2:4" ht="29">
      <c r="B24" s="177" t="s">
        <v>1098</v>
      </c>
      <c r="C24" s="83" t="s">
        <v>1138</v>
      </c>
      <c r="D24" s="767"/>
    </row>
    <row r="25" spans="2:4" ht="29">
      <c r="B25" s="177" t="s">
        <v>1101</v>
      </c>
      <c r="C25" s="83" t="s">
        <v>1117</v>
      </c>
      <c r="D25" s="767"/>
    </row>
  </sheetData>
  <mergeCells count="2">
    <mergeCell ref="C5:D5"/>
    <mergeCell ref="D7:D25"/>
  </mergeCells>
  <pageMargins left="0.70866141732283472" right="0.70866141732283472" top="0.74803149606299213" bottom="0.74803149606299213" header="0.31496062992125984" footer="0.31496062992125984"/>
  <pageSetup paperSize="9" scale="86" orientation="landscape" r:id="rId1"/>
  <headerFooter>
    <oddHeader>&amp;CEN
Annex I&amp;L&amp;"Calibri"&amp;12&amp;K000000EBA Regular Use&amp;1#</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4D593-4B41-49F2-980A-F1B0057C55E2}">
  <sheetPr codeName="Sheet22">
    <pageSetUpPr fitToPage="1"/>
  </sheetPr>
  <dimension ref="B2:D23"/>
  <sheetViews>
    <sheetView showGridLines="0" zoomScale="80" zoomScaleNormal="80" zoomScalePageLayoutView="110" workbookViewId="0">
      <selection activeCell="P6" sqref="P6"/>
    </sheetView>
  </sheetViews>
  <sheetFormatPr defaultColWidth="9.08984375" defaultRowHeight="14.5"/>
  <cols>
    <col min="1" max="1" width="6.54296875" style="2" customWidth="1"/>
    <col min="2" max="2" width="9.08984375" style="2"/>
    <col min="3" max="3" width="93" style="2" bestFit="1" customWidth="1"/>
    <col min="4" max="4" width="80.6328125" style="2" customWidth="1"/>
    <col min="5" max="16384" width="9.08984375" style="2"/>
  </cols>
  <sheetData>
    <row r="2" spans="2:4">
      <c r="B2" s="751" t="s">
        <v>110</v>
      </c>
    </row>
    <row r="3" spans="2:4" ht="16">
      <c r="B3" s="314" t="s">
        <v>1061</v>
      </c>
    </row>
    <row r="4" spans="2:4">
      <c r="D4" s="64"/>
    </row>
    <row r="5" spans="2:4" ht="29">
      <c r="B5" s="61" t="s">
        <v>1062</v>
      </c>
      <c r="C5" s="681" t="s">
        <v>1063</v>
      </c>
      <c r="D5" s="681"/>
    </row>
    <row r="6" spans="2:4">
      <c r="B6" s="755"/>
      <c r="C6" s="771" t="s">
        <v>1077</v>
      </c>
      <c r="D6" s="755"/>
    </row>
    <row r="7" spans="2:4" ht="197.4" customHeight="1">
      <c r="B7" s="177" t="s">
        <v>1065</v>
      </c>
      <c r="C7" s="772" t="s">
        <v>1139</v>
      </c>
      <c r="D7" s="773" t="s">
        <v>1140</v>
      </c>
    </row>
    <row r="8" spans="2:4" ht="16">
      <c r="B8" s="177" t="s">
        <v>1068</v>
      </c>
      <c r="C8" s="772" t="s">
        <v>1141</v>
      </c>
      <c r="D8" s="774"/>
    </row>
    <row r="9" spans="2:4" ht="30.9" customHeight="1">
      <c r="B9" s="177" t="s">
        <v>1071</v>
      </c>
      <c r="C9" s="772" t="s">
        <v>1142</v>
      </c>
      <c r="D9" s="774"/>
    </row>
    <row r="10" spans="2:4" ht="16">
      <c r="B10" s="775" t="s">
        <v>1089</v>
      </c>
      <c r="C10" s="776" t="s">
        <v>1143</v>
      </c>
      <c r="D10" s="774"/>
    </row>
    <row r="11" spans="2:4" ht="16">
      <c r="B11" s="775" t="s">
        <v>1125</v>
      </c>
      <c r="C11" s="776" t="s">
        <v>1144</v>
      </c>
      <c r="D11" s="774"/>
    </row>
    <row r="12" spans="2:4" ht="16">
      <c r="B12" s="775" t="s">
        <v>1127</v>
      </c>
      <c r="C12" s="776" t="s">
        <v>1145</v>
      </c>
      <c r="D12" s="774"/>
    </row>
    <row r="13" spans="2:4" ht="16">
      <c r="B13" s="775" t="s">
        <v>1129</v>
      </c>
      <c r="C13" s="776" t="s">
        <v>1146</v>
      </c>
      <c r="D13" s="774"/>
    </row>
    <row r="14" spans="2:4" ht="16">
      <c r="B14" s="775" t="s">
        <v>1147</v>
      </c>
      <c r="C14" s="776" t="s">
        <v>1148</v>
      </c>
      <c r="D14" s="774"/>
    </row>
    <row r="15" spans="2:4" ht="42.65" customHeight="1">
      <c r="B15" s="775" t="s">
        <v>1149</v>
      </c>
      <c r="C15" s="776" t="s">
        <v>1150</v>
      </c>
      <c r="D15" s="777"/>
    </row>
    <row r="16" spans="2:4">
      <c r="B16" s="755"/>
      <c r="C16" s="771" t="s">
        <v>1092</v>
      </c>
      <c r="D16" s="755"/>
    </row>
    <row r="17" spans="2:4" ht="31.5" customHeight="1">
      <c r="B17" s="61" t="s">
        <v>1074</v>
      </c>
      <c r="C17" s="772" t="s">
        <v>1151</v>
      </c>
      <c r="D17" s="773" t="s">
        <v>1152</v>
      </c>
    </row>
    <row r="18" spans="2:4" ht="16">
      <c r="B18" s="775" t="s">
        <v>1089</v>
      </c>
      <c r="C18" s="776" t="s">
        <v>1143</v>
      </c>
      <c r="D18" s="774"/>
    </row>
    <row r="19" spans="2:4" ht="16">
      <c r="B19" s="775" t="s">
        <v>1125</v>
      </c>
      <c r="C19" s="776" t="s">
        <v>1144</v>
      </c>
      <c r="D19" s="774"/>
    </row>
    <row r="20" spans="2:4" ht="16">
      <c r="B20" s="775" t="s">
        <v>1127</v>
      </c>
      <c r="C20" s="776" t="s">
        <v>1145</v>
      </c>
      <c r="D20" s="774"/>
    </row>
    <row r="21" spans="2:4" ht="16">
      <c r="B21" s="775" t="s">
        <v>1129</v>
      </c>
      <c r="C21" s="776" t="s">
        <v>1146</v>
      </c>
      <c r="D21" s="774"/>
    </row>
    <row r="22" spans="2:4" ht="16">
      <c r="B22" s="775" t="s">
        <v>1147</v>
      </c>
      <c r="C22" s="776" t="s">
        <v>1148</v>
      </c>
      <c r="D22" s="774"/>
    </row>
    <row r="23" spans="2:4" ht="44.15" customHeight="1">
      <c r="B23" s="775" t="s">
        <v>1149</v>
      </c>
      <c r="C23" s="776" t="s">
        <v>1150</v>
      </c>
      <c r="D23" s="777"/>
    </row>
  </sheetData>
  <mergeCells count="3">
    <mergeCell ref="C5:D5"/>
    <mergeCell ref="D7:D15"/>
    <mergeCell ref="D17:D23"/>
  </mergeCells>
  <pageMargins left="0.70866141732283472" right="0.70866141732283472" top="0.74803149606299213" bottom="0.74803149606299213" header="0.31496062992125984" footer="0.31496062992125984"/>
  <pageSetup paperSize="9" scale="95" orientation="landscape" r:id="rId1"/>
  <headerFooter>
    <oddHeader>&amp;CEN
Annex I&amp;L&amp;"Calibri"&amp;12&amp;K000000EBA Regular Use&amp;1#</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2FF72-384C-4582-BEBB-A05FC8218C91}">
  <sheetPr codeName="Sheet23"/>
  <dimension ref="A2:S65"/>
  <sheetViews>
    <sheetView topLeftCell="A14" zoomScale="80" zoomScaleNormal="80" workbookViewId="0">
      <selection activeCell="P6" sqref="P6"/>
    </sheetView>
  </sheetViews>
  <sheetFormatPr defaultColWidth="8.90625" defaultRowHeight="13"/>
  <cols>
    <col min="1" max="1" width="8.90625" style="778"/>
    <col min="2" max="2" width="3.08984375" style="778" customWidth="1"/>
    <col min="3" max="3" width="72.54296875" style="778" customWidth="1"/>
    <col min="4" max="4" width="21.54296875" style="778" customWidth="1"/>
    <col min="5" max="5" width="27" style="778" bestFit="1" customWidth="1"/>
    <col min="6" max="13" width="21.54296875" style="778" customWidth="1"/>
    <col min="14" max="14" width="23.54296875" style="778" customWidth="1"/>
    <col min="15" max="18" width="21" style="778" customWidth="1"/>
    <col min="19" max="19" width="17.453125" style="780" bestFit="1" customWidth="1"/>
    <col min="20" max="16384" width="8.90625" style="778"/>
  </cols>
  <sheetData>
    <row r="2" spans="2:19" ht="14.5">
      <c r="C2" s="779" t="s">
        <v>111</v>
      </c>
    </row>
    <row r="3" spans="2:19" ht="15" customHeight="1">
      <c r="C3" s="781" t="s">
        <v>1153</v>
      </c>
      <c r="D3" s="782" t="s">
        <v>131</v>
      </c>
      <c r="E3" s="782" t="s">
        <v>132</v>
      </c>
      <c r="F3" s="782" t="s">
        <v>133</v>
      </c>
      <c r="G3" s="782" t="s">
        <v>172</v>
      </c>
      <c r="H3" s="782" t="s">
        <v>173</v>
      </c>
      <c r="I3" s="782" t="s">
        <v>507</v>
      </c>
      <c r="J3" s="782" t="s">
        <v>393</v>
      </c>
      <c r="K3" s="782" t="s">
        <v>508</v>
      </c>
      <c r="L3" s="782" t="s">
        <v>509</v>
      </c>
      <c r="M3" s="782" t="s">
        <v>510</v>
      </c>
      <c r="N3" s="782" t="s">
        <v>511</v>
      </c>
      <c r="O3" s="782" t="s">
        <v>512</v>
      </c>
      <c r="P3" s="782" t="s">
        <v>513</v>
      </c>
      <c r="Q3" s="782" t="s">
        <v>796</v>
      </c>
      <c r="R3" s="782" t="s">
        <v>797</v>
      </c>
      <c r="S3" s="783" t="s">
        <v>981</v>
      </c>
    </row>
    <row r="4" spans="2:19" ht="76.5" customHeight="1">
      <c r="C4" s="784"/>
      <c r="D4" s="785" t="s">
        <v>1154</v>
      </c>
      <c r="E4" s="786"/>
      <c r="F4" s="786"/>
      <c r="G4" s="786"/>
      <c r="H4" s="787"/>
      <c r="I4" s="785" t="s">
        <v>1155</v>
      </c>
      <c r="J4" s="786"/>
      <c r="K4" s="787"/>
      <c r="L4" s="788" t="s">
        <v>1156</v>
      </c>
      <c r="M4" s="789"/>
      <c r="N4" s="790" t="s">
        <v>1157</v>
      </c>
      <c r="O4" s="791" t="s">
        <v>1158</v>
      </c>
      <c r="P4" s="791" t="s">
        <v>1159</v>
      </c>
      <c r="Q4" s="791" t="s">
        <v>1160</v>
      </c>
      <c r="R4" s="791" t="s">
        <v>1161</v>
      </c>
      <c r="S4" s="792" t="s">
        <v>1162</v>
      </c>
    </row>
    <row r="5" spans="2:19" ht="91">
      <c r="C5" s="784"/>
      <c r="D5" s="793"/>
      <c r="E5" s="794" t="s">
        <v>1163</v>
      </c>
      <c r="F5" s="794" t="s">
        <v>1164</v>
      </c>
      <c r="G5" s="795" t="s">
        <v>1165</v>
      </c>
      <c r="H5" s="795" t="s">
        <v>1166</v>
      </c>
      <c r="I5" s="796"/>
      <c r="J5" s="794" t="s">
        <v>1167</v>
      </c>
      <c r="K5" s="794" t="s">
        <v>1166</v>
      </c>
      <c r="L5" s="797"/>
      <c r="M5" s="798" t="s">
        <v>1168</v>
      </c>
      <c r="N5" s="799"/>
      <c r="O5" s="800"/>
      <c r="P5" s="800"/>
      <c r="Q5" s="800"/>
      <c r="R5" s="800"/>
      <c r="S5" s="801"/>
    </row>
    <row r="6" spans="2:19">
      <c r="B6" s="802">
        <v>1</v>
      </c>
      <c r="C6" s="803" t="s">
        <v>1169</v>
      </c>
      <c r="D6" s="804">
        <v>1903599732.25</v>
      </c>
      <c r="E6" s="804">
        <v>163331835.46000001</v>
      </c>
      <c r="F6" s="804">
        <v>0</v>
      </c>
      <c r="G6" s="804">
        <v>229455912.18000001</v>
      </c>
      <c r="H6" s="804">
        <v>23732462.02</v>
      </c>
      <c r="I6" s="804">
        <v>-21963285.879999999</v>
      </c>
      <c r="J6" s="804">
        <v>-5197896.0599999996</v>
      </c>
      <c r="K6" s="804">
        <v>-8682551.2200000007</v>
      </c>
      <c r="L6" s="805">
        <v>406701</v>
      </c>
      <c r="M6" s="805">
        <v>394495</v>
      </c>
      <c r="N6" s="806">
        <v>4.6800000000000001E-2</v>
      </c>
      <c r="O6" s="806">
        <v>1871968980.6700001</v>
      </c>
      <c r="P6" s="806">
        <v>10605345.09</v>
      </c>
      <c r="Q6" s="806">
        <v>3870792.78</v>
      </c>
      <c r="R6" s="806">
        <v>17154613.710000001</v>
      </c>
      <c r="S6" s="806">
        <v>3</v>
      </c>
    </row>
    <row r="7" spans="2:19">
      <c r="B7" s="802">
        <v>2</v>
      </c>
      <c r="C7" s="807" t="s">
        <v>1170</v>
      </c>
      <c r="D7" s="808">
        <v>102678948.30000006</v>
      </c>
      <c r="E7" s="808">
        <v>0</v>
      </c>
      <c r="F7" s="808">
        <v>0</v>
      </c>
      <c r="G7" s="808">
        <v>15494405.330000002</v>
      </c>
      <c r="H7" s="808">
        <v>4538.6000000000004</v>
      </c>
      <c r="I7" s="808">
        <v>-333973.58000000007</v>
      </c>
      <c r="J7" s="808">
        <v>-145519.05000000002</v>
      </c>
      <c r="K7" s="808">
        <v>-2056.4700000000003</v>
      </c>
      <c r="L7" s="809">
        <v>9208</v>
      </c>
      <c r="M7" s="809">
        <v>3885</v>
      </c>
      <c r="N7" s="809"/>
      <c r="O7" s="809">
        <v>102678948.30000006</v>
      </c>
      <c r="P7" s="809">
        <v>0</v>
      </c>
      <c r="Q7" s="809">
        <v>0</v>
      </c>
      <c r="R7" s="809">
        <v>0</v>
      </c>
      <c r="S7" s="809">
        <v>2</v>
      </c>
    </row>
    <row r="8" spans="2:19">
      <c r="B8" s="802">
        <v>3</v>
      </c>
      <c r="C8" s="807" t="s">
        <v>1171</v>
      </c>
      <c r="D8" s="808">
        <v>1307762.75</v>
      </c>
      <c r="E8" s="808">
        <v>0</v>
      </c>
      <c r="F8" s="808">
        <v>0</v>
      </c>
      <c r="G8" s="808">
        <v>493830.58</v>
      </c>
      <c r="H8" s="808">
        <v>42523.199999999997</v>
      </c>
      <c r="I8" s="808">
        <v>-12817.03</v>
      </c>
      <c r="J8" s="808">
        <v>-2162.66</v>
      </c>
      <c r="K8" s="808">
        <v>-7701.92</v>
      </c>
      <c r="L8" s="809">
        <v>740</v>
      </c>
      <c r="M8" s="809">
        <v>14</v>
      </c>
      <c r="N8" s="809"/>
      <c r="O8" s="809">
        <v>1307762.75</v>
      </c>
      <c r="P8" s="809">
        <v>0</v>
      </c>
      <c r="Q8" s="809">
        <v>0</v>
      </c>
      <c r="R8" s="809">
        <v>0</v>
      </c>
      <c r="S8" s="809">
        <v>2</v>
      </c>
    </row>
    <row r="9" spans="2:19">
      <c r="B9" s="802">
        <v>4</v>
      </c>
      <c r="C9" s="810" t="s">
        <v>1172</v>
      </c>
      <c r="D9" s="811"/>
      <c r="E9" s="811"/>
      <c r="F9" s="811"/>
      <c r="G9" s="811"/>
      <c r="H9" s="811"/>
      <c r="I9" s="811"/>
      <c r="J9" s="811"/>
      <c r="K9" s="811"/>
      <c r="L9" s="809"/>
      <c r="M9" s="809"/>
      <c r="N9" s="809"/>
      <c r="O9" s="809"/>
      <c r="P9" s="809"/>
      <c r="Q9" s="809"/>
      <c r="R9" s="809"/>
      <c r="S9" s="809"/>
    </row>
    <row r="10" spans="2:19">
      <c r="B10" s="802">
        <v>5</v>
      </c>
      <c r="C10" s="810" t="s">
        <v>1173</v>
      </c>
      <c r="D10" s="811"/>
      <c r="E10" s="811"/>
      <c r="F10" s="811"/>
      <c r="G10" s="811"/>
      <c r="H10" s="811"/>
      <c r="I10" s="811"/>
      <c r="J10" s="811"/>
      <c r="K10" s="811"/>
      <c r="L10" s="809"/>
      <c r="M10" s="809"/>
      <c r="N10" s="809"/>
      <c r="O10" s="809"/>
      <c r="P10" s="809"/>
      <c r="Q10" s="809"/>
      <c r="R10" s="809"/>
      <c r="S10" s="809"/>
    </row>
    <row r="11" spans="2:19">
      <c r="B11" s="802">
        <v>6</v>
      </c>
      <c r="C11" s="810" t="s">
        <v>1174</v>
      </c>
      <c r="D11" s="811"/>
      <c r="E11" s="811"/>
      <c r="F11" s="811"/>
      <c r="G11" s="811"/>
      <c r="H11" s="811"/>
      <c r="I11" s="811"/>
      <c r="J11" s="811"/>
      <c r="K11" s="811"/>
      <c r="L11" s="809"/>
      <c r="M11" s="809"/>
      <c r="N11" s="809"/>
      <c r="O11" s="809"/>
      <c r="P11" s="809"/>
      <c r="Q11" s="809"/>
      <c r="R11" s="809"/>
      <c r="S11" s="809"/>
    </row>
    <row r="12" spans="2:19">
      <c r="B12" s="802">
        <v>7</v>
      </c>
      <c r="C12" s="810" t="s">
        <v>1175</v>
      </c>
      <c r="D12" s="811">
        <v>1240388.3199999998</v>
      </c>
      <c r="E12" s="811">
        <v>0</v>
      </c>
      <c r="F12" s="811">
        <v>0</v>
      </c>
      <c r="G12" s="811">
        <v>427462.16</v>
      </c>
      <c r="H12" s="811">
        <v>42523.199999999997</v>
      </c>
      <c r="I12" s="811">
        <v>-12742</v>
      </c>
      <c r="J12" s="811">
        <v>-2087.83</v>
      </c>
      <c r="K12" s="811">
        <v>-7701.92</v>
      </c>
      <c r="L12" s="809">
        <v>738</v>
      </c>
      <c r="M12" s="809">
        <v>13</v>
      </c>
      <c r="N12" s="809"/>
      <c r="O12" s="809">
        <v>1240388.3199999998</v>
      </c>
      <c r="P12" s="809">
        <v>0</v>
      </c>
      <c r="Q12" s="809">
        <v>0</v>
      </c>
      <c r="R12" s="809">
        <v>0</v>
      </c>
      <c r="S12" s="809">
        <v>2</v>
      </c>
    </row>
    <row r="13" spans="2:19">
      <c r="B13" s="802">
        <v>8</v>
      </c>
      <c r="C13" s="810" t="s">
        <v>1176</v>
      </c>
      <c r="D13" s="811">
        <v>67374.429999999993</v>
      </c>
      <c r="E13" s="811">
        <v>0</v>
      </c>
      <c r="F13" s="811">
        <v>0</v>
      </c>
      <c r="G13" s="811">
        <v>66368.42</v>
      </c>
      <c r="H13" s="811">
        <v>0</v>
      </c>
      <c r="I13" s="811">
        <v>-75.03</v>
      </c>
      <c r="J13" s="811">
        <v>-74.83</v>
      </c>
      <c r="K13" s="811">
        <v>0</v>
      </c>
      <c r="L13" s="809">
        <v>2</v>
      </c>
      <c r="M13" s="809">
        <v>1</v>
      </c>
      <c r="N13" s="809"/>
      <c r="O13" s="809">
        <v>67374.429999999993</v>
      </c>
      <c r="P13" s="809">
        <v>0</v>
      </c>
      <c r="Q13" s="809">
        <v>0</v>
      </c>
      <c r="R13" s="809">
        <v>0</v>
      </c>
      <c r="S13" s="809">
        <v>0</v>
      </c>
    </row>
    <row r="14" spans="2:19">
      <c r="B14" s="802">
        <v>9</v>
      </c>
      <c r="C14" s="807" t="s">
        <v>1177</v>
      </c>
      <c r="D14" s="808">
        <v>197639778.71000001</v>
      </c>
      <c r="E14" s="808">
        <v>0</v>
      </c>
      <c r="F14" s="808">
        <v>0</v>
      </c>
      <c r="G14" s="808">
        <v>25067722.620000001</v>
      </c>
      <c r="H14" s="808">
        <v>19699938.739999998</v>
      </c>
      <c r="I14" s="808">
        <v>-8780005</v>
      </c>
      <c r="J14" s="808">
        <v>-295464.05</v>
      </c>
      <c r="K14" s="808">
        <v>-7584839.6500000004</v>
      </c>
      <c r="L14" s="809">
        <v>25698</v>
      </c>
      <c r="M14" s="809">
        <v>54755</v>
      </c>
      <c r="N14" s="809"/>
      <c r="O14" s="809">
        <v>194601981.30000001</v>
      </c>
      <c r="P14" s="809">
        <v>3037797.41</v>
      </c>
      <c r="Q14" s="809">
        <v>0</v>
      </c>
      <c r="R14" s="809">
        <v>0</v>
      </c>
      <c r="S14" s="809">
        <v>2</v>
      </c>
    </row>
    <row r="15" spans="2:19">
      <c r="B15" s="802">
        <v>10</v>
      </c>
      <c r="C15" s="810" t="s">
        <v>1178</v>
      </c>
      <c r="D15" s="812">
        <v>59544804.330000021</v>
      </c>
      <c r="E15" s="812">
        <v>0</v>
      </c>
      <c r="F15" s="812">
        <v>0</v>
      </c>
      <c r="G15" s="812">
        <v>2961453.9799999995</v>
      </c>
      <c r="H15" s="812">
        <v>0</v>
      </c>
      <c r="I15" s="812">
        <v>-563798.45000000007</v>
      </c>
      <c r="J15" s="812">
        <v>-13029.67</v>
      </c>
      <c r="K15" s="812">
        <v>0</v>
      </c>
      <c r="L15" s="809">
        <v>3481</v>
      </c>
      <c r="M15" s="809">
        <v>22639</v>
      </c>
      <c r="N15" s="809"/>
      <c r="O15" s="809">
        <v>59544804.330000021</v>
      </c>
      <c r="P15" s="809">
        <v>0</v>
      </c>
      <c r="Q15" s="809">
        <v>0</v>
      </c>
      <c r="R15" s="809">
        <v>0</v>
      </c>
      <c r="S15" s="809">
        <v>2</v>
      </c>
    </row>
    <row r="16" spans="2:19">
      <c r="B16" s="802">
        <v>11</v>
      </c>
      <c r="C16" s="810" t="s">
        <v>1179</v>
      </c>
      <c r="D16" s="812">
        <v>2192205.6</v>
      </c>
      <c r="E16" s="812">
        <v>0</v>
      </c>
      <c r="F16" s="812">
        <v>0</v>
      </c>
      <c r="G16" s="812">
        <v>571169</v>
      </c>
      <c r="H16" s="812">
        <v>0</v>
      </c>
      <c r="I16" s="812">
        <v>-17211.340000000004</v>
      </c>
      <c r="J16" s="812">
        <v>-14145.05</v>
      </c>
      <c r="K16" s="812">
        <v>0</v>
      </c>
      <c r="L16" s="809">
        <v>96</v>
      </c>
      <c r="M16" s="809">
        <v>357</v>
      </c>
      <c r="N16" s="809"/>
      <c r="O16" s="809">
        <v>2192205.6</v>
      </c>
      <c r="P16" s="809">
        <v>0</v>
      </c>
      <c r="Q16" s="809">
        <v>0</v>
      </c>
      <c r="R16" s="809">
        <v>0</v>
      </c>
      <c r="S16" s="809">
        <v>2</v>
      </c>
    </row>
    <row r="17" spans="2:19">
      <c r="B17" s="802">
        <v>12</v>
      </c>
      <c r="C17" s="810" t="s">
        <v>1180</v>
      </c>
      <c r="D17" s="812"/>
      <c r="E17" s="812"/>
      <c r="F17" s="812"/>
      <c r="G17" s="812"/>
      <c r="H17" s="812"/>
      <c r="I17" s="812"/>
      <c r="J17" s="812"/>
      <c r="K17" s="812"/>
      <c r="L17" s="809"/>
      <c r="M17" s="809"/>
      <c r="N17" s="809"/>
      <c r="O17" s="809"/>
      <c r="P17" s="809"/>
      <c r="Q17" s="809"/>
      <c r="R17" s="809"/>
      <c r="S17" s="809"/>
    </row>
    <row r="18" spans="2:19">
      <c r="B18" s="802">
        <v>13</v>
      </c>
      <c r="C18" s="810" t="s">
        <v>1181</v>
      </c>
      <c r="D18" s="812">
        <v>1416996.9200000004</v>
      </c>
      <c r="E18" s="812">
        <v>0</v>
      </c>
      <c r="F18" s="812">
        <v>0</v>
      </c>
      <c r="G18" s="812">
        <v>1024.1300000000001</v>
      </c>
      <c r="H18" s="812">
        <v>929957.55999999994</v>
      </c>
      <c r="I18" s="812">
        <v>-298687.52</v>
      </c>
      <c r="J18" s="812">
        <v>-17.32</v>
      </c>
      <c r="K18" s="812">
        <v>-298129</v>
      </c>
      <c r="L18" s="809">
        <v>55</v>
      </c>
      <c r="M18" s="809">
        <v>217</v>
      </c>
      <c r="N18" s="809"/>
      <c r="O18" s="809">
        <v>1416996.9200000004</v>
      </c>
      <c r="P18" s="809">
        <v>0</v>
      </c>
      <c r="Q18" s="809">
        <v>0</v>
      </c>
      <c r="R18" s="809">
        <v>0</v>
      </c>
      <c r="S18" s="809">
        <v>1</v>
      </c>
    </row>
    <row r="19" spans="2:19">
      <c r="B19" s="802">
        <v>14</v>
      </c>
      <c r="C19" s="810" t="s">
        <v>1182</v>
      </c>
      <c r="D19" s="812">
        <v>582941.87999999989</v>
      </c>
      <c r="E19" s="812">
        <v>0</v>
      </c>
      <c r="F19" s="812">
        <v>0</v>
      </c>
      <c r="G19" s="812">
        <v>128844.07</v>
      </c>
      <c r="H19" s="812">
        <v>0</v>
      </c>
      <c r="I19" s="812">
        <v>-1416.9699999999998</v>
      </c>
      <c r="J19" s="812">
        <v>-786.07</v>
      </c>
      <c r="K19" s="812">
        <v>0</v>
      </c>
      <c r="L19" s="809">
        <v>31</v>
      </c>
      <c r="M19" s="809">
        <v>103</v>
      </c>
      <c r="N19" s="809"/>
      <c r="O19" s="809">
        <v>582941.87999999989</v>
      </c>
      <c r="P19" s="809">
        <v>0</v>
      </c>
      <c r="Q19" s="809">
        <v>0</v>
      </c>
      <c r="R19" s="809">
        <v>0</v>
      </c>
      <c r="S19" s="809">
        <v>3</v>
      </c>
    </row>
    <row r="20" spans="2:19">
      <c r="B20" s="802">
        <v>15</v>
      </c>
      <c r="C20" s="810" t="s">
        <v>1183</v>
      </c>
      <c r="D20" s="812">
        <v>209433.93</v>
      </c>
      <c r="E20" s="812">
        <v>0</v>
      </c>
      <c r="F20" s="812">
        <v>0</v>
      </c>
      <c r="G20" s="812">
        <v>0</v>
      </c>
      <c r="H20" s="812">
        <v>0</v>
      </c>
      <c r="I20" s="812">
        <v>-297.8</v>
      </c>
      <c r="J20" s="812">
        <v>0</v>
      </c>
      <c r="K20" s="812">
        <v>0</v>
      </c>
      <c r="L20" s="809">
        <v>15</v>
      </c>
      <c r="M20" s="809">
        <v>57</v>
      </c>
      <c r="N20" s="809"/>
      <c r="O20" s="809">
        <v>209433.93</v>
      </c>
      <c r="P20" s="809">
        <v>0</v>
      </c>
      <c r="Q20" s="809">
        <v>0</v>
      </c>
      <c r="R20" s="809">
        <v>0</v>
      </c>
      <c r="S20" s="809">
        <v>0</v>
      </c>
    </row>
    <row r="21" spans="2:19">
      <c r="B21" s="802">
        <v>16</v>
      </c>
      <c r="C21" s="810" t="s">
        <v>1184</v>
      </c>
      <c r="D21" s="812">
        <v>43583418.539999999</v>
      </c>
      <c r="E21" s="812">
        <v>0</v>
      </c>
      <c r="F21" s="812">
        <v>0</v>
      </c>
      <c r="G21" s="812">
        <v>2144106.6300000004</v>
      </c>
      <c r="H21" s="812">
        <v>12569685.01</v>
      </c>
      <c r="I21" s="812">
        <v>-6270444.4099999983</v>
      </c>
      <c r="J21" s="812">
        <v>-66320.619999999981</v>
      </c>
      <c r="K21" s="812">
        <v>-6119862.4399999995</v>
      </c>
      <c r="L21" s="809">
        <v>2614</v>
      </c>
      <c r="M21" s="809">
        <v>6815</v>
      </c>
      <c r="N21" s="809"/>
      <c r="O21" s="809">
        <v>43080826.07</v>
      </c>
      <c r="P21" s="809">
        <v>502592.47000000003</v>
      </c>
      <c r="Q21" s="809">
        <v>0</v>
      </c>
      <c r="R21" s="809">
        <v>0</v>
      </c>
      <c r="S21" s="809">
        <v>3</v>
      </c>
    </row>
    <row r="22" spans="2:19">
      <c r="B22" s="802">
        <v>17</v>
      </c>
      <c r="C22" s="810" t="s">
        <v>1185</v>
      </c>
      <c r="D22" s="806">
        <v>100551.62</v>
      </c>
      <c r="E22" s="806">
        <v>0</v>
      </c>
      <c r="F22" s="806">
        <v>0</v>
      </c>
      <c r="G22" s="806">
        <v>28442.6</v>
      </c>
      <c r="H22" s="806">
        <v>0</v>
      </c>
      <c r="I22" s="806">
        <v>-203.35999999999999</v>
      </c>
      <c r="J22" s="806">
        <v>-150.16999999999999</v>
      </c>
      <c r="K22" s="806">
        <v>0</v>
      </c>
      <c r="L22" s="809">
        <v>10</v>
      </c>
      <c r="M22" s="809">
        <v>38</v>
      </c>
      <c r="N22" s="809"/>
      <c r="O22" s="809">
        <v>100551.62</v>
      </c>
      <c r="P22" s="809">
        <v>0</v>
      </c>
      <c r="Q22" s="809">
        <v>0</v>
      </c>
      <c r="R22" s="809">
        <v>0</v>
      </c>
      <c r="S22" s="809">
        <v>1</v>
      </c>
    </row>
    <row r="23" spans="2:19">
      <c r="B23" s="802">
        <v>18</v>
      </c>
      <c r="C23" s="810" t="s">
        <v>1186</v>
      </c>
      <c r="D23" s="806">
        <v>827047.84</v>
      </c>
      <c r="E23" s="806">
        <v>0</v>
      </c>
      <c r="F23" s="806">
        <v>0</v>
      </c>
      <c r="G23" s="806">
        <v>368782.77999999997</v>
      </c>
      <c r="H23" s="806">
        <v>0</v>
      </c>
      <c r="I23" s="806">
        <v>-20573.439999999999</v>
      </c>
      <c r="J23" s="806">
        <v>-19883.610000000004</v>
      </c>
      <c r="K23" s="806">
        <v>0</v>
      </c>
      <c r="L23" s="809">
        <v>34</v>
      </c>
      <c r="M23" s="809">
        <v>78</v>
      </c>
      <c r="N23" s="809"/>
      <c r="O23" s="809">
        <v>784257.99999999988</v>
      </c>
      <c r="P23" s="809">
        <v>42789.84</v>
      </c>
      <c r="Q23" s="809">
        <v>0</v>
      </c>
      <c r="R23" s="809">
        <v>0</v>
      </c>
      <c r="S23" s="809">
        <v>2</v>
      </c>
    </row>
    <row r="24" spans="2:19">
      <c r="B24" s="802">
        <v>19</v>
      </c>
      <c r="C24" s="810" t="s">
        <v>1187</v>
      </c>
      <c r="D24" s="806"/>
      <c r="E24" s="806"/>
      <c r="F24" s="806"/>
      <c r="G24" s="806"/>
      <c r="H24" s="806"/>
      <c r="I24" s="806"/>
      <c r="J24" s="806"/>
      <c r="K24" s="806"/>
      <c r="L24" s="809"/>
      <c r="M24" s="809"/>
      <c r="N24" s="809"/>
      <c r="O24" s="809"/>
      <c r="P24" s="809"/>
      <c r="Q24" s="809"/>
      <c r="R24" s="809"/>
      <c r="S24" s="809"/>
    </row>
    <row r="25" spans="2:19">
      <c r="B25" s="802">
        <v>20</v>
      </c>
      <c r="C25" s="810" t="s">
        <v>1188</v>
      </c>
      <c r="D25" s="806">
        <v>17300143.809999999</v>
      </c>
      <c r="E25" s="806">
        <v>0</v>
      </c>
      <c r="F25" s="806">
        <v>0</v>
      </c>
      <c r="G25" s="806">
        <v>6926.66</v>
      </c>
      <c r="H25" s="806">
        <v>0</v>
      </c>
      <c r="I25" s="806">
        <v>-42242.55999999999</v>
      </c>
      <c r="J25" s="806">
        <v>-140.79</v>
      </c>
      <c r="K25" s="806">
        <v>0</v>
      </c>
      <c r="L25" s="809">
        <v>1789</v>
      </c>
      <c r="M25" s="809">
        <v>4309</v>
      </c>
      <c r="N25" s="809"/>
      <c r="O25" s="809">
        <v>17300143.809999999</v>
      </c>
      <c r="P25" s="809">
        <v>0</v>
      </c>
      <c r="Q25" s="809">
        <v>0</v>
      </c>
      <c r="R25" s="809">
        <v>0</v>
      </c>
      <c r="S25" s="809">
        <v>0</v>
      </c>
    </row>
    <row r="26" spans="2:19">
      <c r="B26" s="802">
        <v>21</v>
      </c>
      <c r="C26" s="810" t="s">
        <v>1189</v>
      </c>
      <c r="D26" s="806"/>
      <c r="E26" s="806"/>
      <c r="F26" s="806"/>
      <c r="G26" s="806"/>
      <c r="H26" s="806"/>
      <c r="I26" s="806"/>
      <c r="J26" s="806"/>
      <c r="K26" s="806"/>
      <c r="L26" s="809"/>
      <c r="M26" s="809"/>
      <c r="N26" s="809"/>
      <c r="O26" s="809"/>
      <c r="P26" s="809"/>
      <c r="Q26" s="809"/>
      <c r="R26" s="809"/>
      <c r="S26" s="809"/>
    </row>
    <row r="27" spans="2:19">
      <c r="B27" s="802">
        <v>22</v>
      </c>
      <c r="C27" s="810" t="s">
        <v>1190</v>
      </c>
      <c r="D27" s="806">
        <v>3770100.2700000005</v>
      </c>
      <c r="E27" s="806">
        <v>0</v>
      </c>
      <c r="F27" s="806">
        <v>0</v>
      </c>
      <c r="G27" s="806">
        <v>99111.4</v>
      </c>
      <c r="H27" s="806">
        <v>0</v>
      </c>
      <c r="I27" s="806">
        <v>-3291.5100000000011</v>
      </c>
      <c r="J27" s="806">
        <v>-981.31</v>
      </c>
      <c r="K27" s="806">
        <v>0</v>
      </c>
      <c r="L27" s="809">
        <v>246</v>
      </c>
      <c r="M27" s="809">
        <v>1051</v>
      </c>
      <c r="N27" s="809"/>
      <c r="O27" s="809">
        <v>3392127.5600000005</v>
      </c>
      <c r="P27" s="809">
        <v>377972.71</v>
      </c>
      <c r="Q27" s="809">
        <v>0</v>
      </c>
      <c r="R27" s="809">
        <v>0</v>
      </c>
      <c r="S27" s="809">
        <v>2</v>
      </c>
    </row>
    <row r="28" spans="2:19">
      <c r="B28" s="802">
        <v>23</v>
      </c>
      <c r="C28" s="810" t="s">
        <v>1191</v>
      </c>
      <c r="D28" s="806">
        <v>46341699.229999997</v>
      </c>
      <c r="E28" s="806">
        <v>0</v>
      </c>
      <c r="F28" s="806">
        <v>0</v>
      </c>
      <c r="G28" s="806">
        <v>14928814.399999999</v>
      </c>
      <c r="H28" s="806">
        <v>5773378.3499999996</v>
      </c>
      <c r="I28" s="806">
        <v>-1379159.3</v>
      </c>
      <c r="J28" s="806">
        <v>-132894.93000000002</v>
      </c>
      <c r="K28" s="806">
        <v>-1085182</v>
      </c>
      <c r="L28" s="809">
        <v>16513</v>
      </c>
      <c r="M28" s="809">
        <v>14365</v>
      </c>
      <c r="N28" s="809"/>
      <c r="O28" s="809">
        <v>44227256.839999996</v>
      </c>
      <c r="P28" s="809">
        <v>2114442.39</v>
      </c>
      <c r="Q28" s="809">
        <v>0</v>
      </c>
      <c r="R28" s="809">
        <v>0</v>
      </c>
      <c r="S28" s="809">
        <v>2</v>
      </c>
    </row>
    <row r="29" spans="2:19">
      <c r="B29" s="802">
        <v>24</v>
      </c>
      <c r="C29" s="810" t="s">
        <v>1192</v>
      </c>
      <c r="D29" s="806">
        <v>3535.3599999999997</v>
      </c>
      <c r="E29" s="806">
        <v>0</v>
      </c>
      <c r="F29" s="806">
        <v>0</v>
      </c>
      <c r="G29" s="806">
        <v>0</v>
      </c>
      <c r="H29" s="806">
        <v>0</v>
      </c>
      <c r="I29" s="806">
        <v>-6.8</v>
      </c>
      <c r="J29" s="806">
        <v>0</v>
      </c>
      <c r="K29" s="806">
        <v>0</v>
      </c>
      <c r="L29" s="809">
        <v>2</v>
      </c>
      <c r="M29" s="809">
        <v>2</v>
      </c>
      <c r="N29" s="809"/>
      <c r="O29" s="809">
        <v>3535.3599999999997</v>
      </c>
      <c r="P29" s="809">
        <v>0</v>
      </c>
      <c r="Q29" s="809">
        <v>0</v>
      </c>
      <c r="R29" s="809">
        <v>0</v>
      </c>
      <c r="S29" s="809">
        <v>0</v>
      </c>
    </row>
    <row r="30" spans="2:19">
      <c r="B30" s="802">
        <v>25</v>
      </c>
      <c r="C30" s="810" t="s">
        <v>1193</v>
      </c>
      <c r="D30" s="806">
        <v>8640169.620000001</v>
      </c>
      <c r="E30" s="806">
        <v>0</v>
      </c>
      <c r="F30" s="806">
        <v>0</v>
      </c>
      <c r="G30" s="806">
        <v>916354.64</v>
      </c>
      <c r="H30" s="806">
        <v>0</v>
      </c>
      <c r="I30" s="806">
        <v>-44418.889999999978</v>
      </c>
      <c r="J30" s="806">
        <v>-3552.1299999999997</v>
      </c>
      <c r="K30" s="806">
        <v>0</v>
      </c>
      <c r="L30" s="809">
        <v>470</v>
      </c>
      <c r="M30" s="809">
        <v>3427</v>
      </c>
      <c r="N30" s="809"/>
      <c r="O30" s="809">
        <v>8640169.620000001</v>
      </c>
      <c r="P30" s="809">
        <v>0</v>
      </c>
      <c r="Q30" s="809">
        <v>0</v>
      </c>
      <c r="R30" s="809">
        <v>0</v>
      </c>
      <c r="S30" s="809">
        <v>2</v>
      </c>
    </row>
    <row r="31" spans="2:19">
      <c r="B31" s="802">
        <v>26</v>
      </c>
      <c r="C31" s="810" t="s">
        <v>1194</v>
      </c>
      <c r="D31" s="806">
        <v>388034.80000000005</v>
      </c>
      <c r="E31" s="806">
        <v>0</v>
      </c>
      <c r="F31" s="806">
        <v>0</v>
      </c>
      <c r="G31" s="806">
        <v>211927.19</v>
      </c>
      <c r="H31" s="806">
        <v>160566.01</v>
      </c>
      <c r="I31" s="806">
        <v>-19312.21</v>
      </c>
      <c r="J31" s="806">
        <v>-1210.22</v>
      </c>
      <c r="K31" s="806">
        <v>-18100</v>
      </c>
      <c r="L31" s="809">
        <v>10</v>
      </c>
      <c r="M31" s="809">
        <v>17</v>
      </c>
      <c r="N31" s="809"/>
      <c r="O31" s="809">
        <v>388034.80000000005</v>
      </c>
      <c r="P31" s="809">
        <v>0</v>
      </c>
      <c r="Q31" s="809">
        <v>0</v>
      </c>
      <c r="R31" s="809">
        <v>0</v>
      </c>
      <c r="S31" s="809">
        <v>1</v>
      </c>
    </row>
    <row r="32" spans="2:19">
      <c r="B32" s="802">
        <v>27</v>
      </c>
      <c r="C32" s="810" t="s">
        <v>1195</v>
      </c>
      <c r="D32" s="806">
        <v>812726.62000000011</v>
      </c>
      <c r="E32" s="806">
        <v>0</v>
      </c>
      <c r="F32" s="806">
        <v>0</v>
      </c>
      <c r="G32" s="806">
        <v>187829.06</v>
      </c>
      <c r="H32" s="806">
        <v>266351.81</v>
      </c>
      <c r="I32" s="806">
        <v>-70110.78</v>
      </c>
      <c r="J32" s="806">
        <v>-5670.4800000000005</v>
      </c>
      <c r="K32" s="806">
        <v>-63566.21</v>
      </c>
      <c r="L32" s="809">
        <v>16</v>
      </c>
      <c r="M32" s="809">
        <v>29</v>
      </c>
      <c r="N32" s="809"/>
      <c r="O32" s="809">
        <v>812726.62000000011</v>
      </c>
      <c r="P32" s="809">
        <v>0</v>
      </c>
      <c r="Q32" s="809">
        <v>0</v>
      </c>
      <c r="R32" s="809">
        <v>0</v>
      </c>
      <c r="S32" s="809">
        <v>2</v>
      </c>
    </row>
    <row r="33" spans="2:19">
      <c r="B33" s="802">
        <v>28</v>
      </c>
      <c r="C33" s="810" t="s">
        <v>1196</v>
      </c>
      <c r="D33" s="806">
        <v>827346.76000000013</v>
      </c>
      <c r="E33" s="806">
        <v>0</v>
      </c>
      <c r="F33" s="806">
        <v>0</v>
      </c>
      <c r="G33" s="806">
        <v>14388.929999999998</v>
      </c>
      <c r="H33" s="806">
        <v>0</v>
      </c>
      <c r="I33" s="806">
        <v>-4004.49</v>
      </c>
      <c r="J33" s="806">
        <v>-3193.36</v>
      </c>
      <c r="K33" s="806">
        <v>0</v>
      </c>
      <c r="L33" s="809">
        <v>25</v>
      </c>
      <c r="M33" s="809">
        <v>81</v>
      </c>
      <c r="N33" s="809"/>
      <c r="O33" s="809">
        <v>827346.76000000013</v>
      </c>
      <c r="P33" s="809">
        <v>0</v>
      </c>
      <c r="Q33" s="809">
        <v>0</v>
      </c>
      <c r="R33" s="809">
        <v>0</v>
      </c>
      <c r="S33" s="809">
        <v>3</v>
      </c>
    </row>
    <row r="34" spans="2:19">
      <c r="B34" s="802">
        <v>29</v>
      </c>
      <c r="C34" s="810" t="s">
        <v>1197</v>
      </c>
      <c r="D34" s="806">
        <v>5752486.870000001</v>
      </c>
      <c r="E34" s="806">
        <v>0</v>
      </c>
      <c r="F34" s="806">
        <v>0</v>
      </c>
      <c r="G34" s="806">
        <v>27502.22</v>
      </c>
      <c r="H34" s="806">
        <v>0</v>
      </c>
      <c r="I34" s="806">
        <v>-9864.2100000000009</v>
      </c>
      <c r="J34" s="806">
        <v>-6597.43</v>
      </c>
      <c r="K34" s="806">
        <v>0</v>
      </c>
      <c r="L34" s="809">
        <v>29</v>
      </c>
      <c r="M34" s="809">
        <v>429</v>
      </c>
      <c r="N34" s="809"/>
      <c r="O34" s="809">
        <v>5752486.870000001</v>
      </c>
      <c r="P34" s="809">
        <v>0</v>
      </c>
      <c r="Q34" s="809">
        <v>0</v>
      </c>
      <c r="R34" s="809">
        <v>0</v>
      </c>
      <c r="S34" s="809">
        <v>0</v>
      </c>
    </row>
    <row r="35" spans="2:19">
      <c r="B35" s="802">
        <v>30</v>
      </c>
      <c r="C35" s="810" t="s">
        <v>1198</v>
      </c>
      <c r="D35" s="806">
        <v>2429717.9699999997</v>
      </c>
      <c r="E35" s="806">
        <v>0</v>
      </c>
      <c r="F35" s="806">
        <v>0</v>
      </c>
      <c r="G35" s="806">
        <v>1981233.49</v>
      </c>
      <c r="H35" s="806">
        <v>0</v>
      </c>
      <c r="I35" s="806">
        <v>-8588.7500000000018</v>
      </c>
      <c r="J35" s="806">
        <v>-8304.7200000000012</v>
      </c>
      <c r="K35" s="806">
        <v>0</v>
      </c>
      <c r="L35" s="809">
        <v>106</v>
      </c>
      <c r="M35" s="809">
        <v>312</v>
      </c>
      <c r="N35" s="809"/>
      <c r="O35" s="809">
        <v>2429717.9699999997</v>
      </c>
      <c r="P35" s="809">
        <v>0</v>
      </c>
      <c r="Q35" s="809">
        <v>0</v>
      </c>
      <c r="R35" s="809">
        <v>0</v>
      </c>
      <c r="S35" s="809">
        <v>2</v>
      </c>
    </row>
    <row r="36" spans="2:19">
      <c r="B36" s="802">
        <v>31</v>
      </c>
      <c r="C36" s="810" t="s">
        <v>1199</v>
      </c>
      <c r="D36" s="806">
        <v>734779.32</v>
      </c>
      <c r="E36" s="806">
        <v>0</v>
      </c>
      <c r="F36" s="806">
        <v>0</v>
      </c>
      <c r="G36" s="806">
        <v>242638.34</v>
      </c>
      <c r="H36" s="806">
        <v>0</v>
      </c>
      <c r="I36" s="806">
        <v>-7876.3700000000008</v>
      </c>
      <c r="J36" s="806">
        <v>-6314.01</v>
      </c>
      <c r="K36" s="806">
        <v>0</v>
      </c>
      <c r="L36" s="809">
        <v>34</v>
      </c>
      <c r="M36" s="809">
        <v>65</v>
      </c>
      <c r="N36" s="809"/>
      <c r="O36" s="809">
        <v>734779.32</v>
      </c>
      <c r="P36" s="809">
        <v>0</v>
      </c>
      <c r="Q36" s="809">
        <v>0</v>
      </c>
      <c r="R36" s="809">
        <v>0</v>
      </c>
      <c r="S36" s="809">
        <v>1</v>
      </c>
    </row>
    <row r="37" spans="2:19">
      <c r="B37" s="802">
        <v>32</v>
      </c>
      <c r="C37" s="810" t="s">
        <v>1200</v>
      </c>
      <c r="D37" s="806">
        <v>805165.92999999993</v>
      </c>
      <c r="E37" s="806">
        <v>0</v>
      </c>
      <c r="F37" s="806">
        <v>0</v>
      </c>
      <c r="G37" s="806">
        <v>89085.03</v>
      </c>
      <c r="H37" s="806">
        <v>0</v>
      </c>
      <c r="I37" s="806">
        <v>-4025.5700000000006</v>
      </c>
      <c r="J37" s="806">
        <v>-1613.01</v>
      </c>
      <c r="K37" s="806">
        <v>0</v>
      </c>
      <c r="L37" s="809">
        <v>49</v>
      </c>
      <c r="M37" s="809">
        <v>122</v>
      </c>
      <c r="N37" s="809"/>
      <c r="O37" s="809">
        <v>805165.92999999993</v>
      </c>
      <c r="P37" s="809">
        <v>0</v>
      </c>
      <c r="Q37" s="809">
        <v>0</v>
      </c>
      <c r="R37" s="809">
        <v>0</v>
      </c>
      <c r="S37" s="809">
        <v>2</v>
      </c>
    </row>
    <row r="38" spans="2:19">
      <c r="B38" s="802">
        <v>33</v>
      </c>
      <c r="C38" s="810" t="s">
        <v>1201</v>
      </c>
      <c r="D38" s="806">
        <v>1376471.49</v>
      </c>
      <c r="E38" s="806">
        <v>0</v>
      </c>
      <c r="F38" s="806">
        <v>0</v>
      </c>
      <c r="G38" s="806">
        <v>158088.07000000004</v>
      </c>
      <c r="H38" s="806">
        <v>0</v>
      </c>
      <c r="I38" s="806">
        <v>-14470.270000000002</v>
      </c>
      <c r="J38" s="806">
        <v>-10659.150000000001</v>
      </c>
      <c r="K38" s="806">
        <v>0</v>
      </c>
      <c r="L38" s="809">
        <v>73</v>
      </c>
      <c r="M38" s="809">
        <v>242</v>
      </c>
      <c r="N38" s="809"/>
      <c r="O38" s="809">
        <v>1376471.49</v>
      </c>
      <c r="P38" s="809">
        <v>0</v>
      </c>
      <c r="Q38" s="809">
        <v>0</v>
      </c>
      <c r="R38" s="809">
        <v>0</v>
      </c>
      <c r="S38" s="809">
        <v>3</v>
      </c>
    </row>
    <row r="39" spans="2:19">
      <c r="B39" s="802">
        <v>34</v>
      </c>
      <c r="C39" s="807" t="s">
        <v>1202</v>
      </c>
      <c r="D39" s="808">
        <v>176389249.13</v>
      </c>
      <c r="E39" s="808">
        <v>78744988.439999998</v>
      </c>
      <c r="F39" s="808">
        <v>0</v>
      </c>
      <c r="G39" s="808">
        <v>1488078.72</v>
      </c>
      <c r="H39" s="808">
        <v>0</v>
      </c>
      <c r="I39" s="808">
        <v>-1335594.42</v>
      </c>
      <c r="J39" s="808">
        <v>-372117.31</v>
      </c>
      <c r="K39" s="808">
        <v>0</v>
      </c>
      <c r="L39" s="809">
        <v>227228</v>
      </c>
      <c r="M39" s="809">
        <v>289984</v>
      </c>
      <c r="N39" s="809">
        <v>3.0499999999999999E-2</v>
      </c>
      <c r="O39" s="809">
        <v>171688829.18000001</v>
      </c>
      <c r="P39" s="809">
        <v>4700419.95</v>
      </c>
      <c r="Q39" s="809">
        <v>0</v>
      </c>
      <c r="R39" s="809">
        <v>0</v>
      </c>
      <c r="S39" s="809">
        <v>3</v>
      </c>
    </row>
    <row r="40" spans="2:19">
      <c r="B40" s="802">
        <v>35</v>
      </c>
      <c r="C40" s="813" t="s">
        <v>1203</v>
      </c>
      <c r="D40" s="812">
        <v>168250133</v>
      </c>
      <c r="E40" s="812">
        <v>76944013.659999996</v>
      </c>
      <c r="F40" s="812">
        <v>0</v>
      </c>
      <c r="G40" s="812">
        <v>1477271.8499999999</v>
      </c>
      <c r="H40" s="812">
        <v>0</v>
      </c>
      <c r="I40" s="812">
        <v>-1320119.95</v>
      </c>
      <c r="J40" s="812">
        <v>-372076.66000000003</v>
      </c>
      <c r="K40" s="812">
        <v>0</v>
      </c>
      <c r="L40" s="809">
        <v>207182</v>
      </c>
      <c r="M40" s="809">
        <v>288548</v>
      </c>
      <c r="N40" s="809">
        <v>3.0499999999999999E-2</v>
      </c>
      <c r="O40" s="809">
        <v>168250133</v>
      </c>
      <c r="P40" s="809">
        <v>0</v>
      </c>
      <c r="Q40" s="809">
        <v>0</v>
      </c>
      <c r="R40" s="809">
        <v>0</v>
      </c>
      <c r="S40" s="809">
        <v>3</v>
      </c>
    </row>
    <row r="41" spans="2:19">
      <c r="B41" s="802">
        <v>36</v>
      </c>
      <c r="C41" s="813" t="s">
        <v>1204</v>
      </c>
      <c r="D41" s="806">
        <v>89693264.019999996</v>
      </c>
      <c r="E41" s="806">
        <v>0</v>
      </c>
      <c r="F41" s="806">
        <v>0</v>
      </c>
      <c r="G41" s="806">
        <v>0</v>
      </c>
      <c r="H41" s="806">
        <v>0</v>
      </c>
      <c r="I41" s="806">
        <v>-335374.36</v>
      </c>
      <c r="J41" s="806">
        <v>0</v>
      </c>
      <c r="K41" s="806">
        <v>0</v>
      </c>
      <c r="L41" s="809">
        <v>51530</v>
      </c>
      <c r="M41" s="809">
        <v>260516</v>
      </c>
      <c r="N41" s="809"/>
      <c r="O41" s="809">
        <v>89693264.019999996</v>
      </c>
      <c r="P41" s="809">
        <v>0</v>
      </c>
      <c r="Q41" s="809">
        <v>0</v>
      </c>
      <c r="R41" s="809">
        <v>0</v>
      </c>
      <c r="S41" s="809">
        <v>3</v>
      </c>
    </row>
    <row r="42" spans="2:19">
      <c r="B42" s="802">
        <v>37</v>
      </c>
      <c r="C42" s="813" t="s">
        <v>1205</v>
      </c>
      <c r="D42" s="806">
        <v>8101149.5300000003</v>
      </c>
      <c r="E42" s="806">
        <v>1800974.78</v>
      </c>
      <c r="F42" s="806">
        <v>0</v>
      </c>
      <c r="G42" s="806">
        <v>10806.87</v>
      </c>
      <c r="H42" s="806">
        <v>0</v>
      </c>
      <c r="I42" s="806">
        <v>-15472.63</v>
      </c>
      <c r="J42" s="806">
        <v>-40.65</v>
      </c>
      <c r="K42" s="806">
        <v>0</v>
      </c>
      <c r="L42" s="809">
        <v>7195</v>
      </c>
      <c r="M42" s="809">
        <v>1388</v>
      </c>
      <c r="N42" s="809"/>
      <c r="O42" s="809">
        <v>3400729.58</v>
      </c>
      <c r="P42" s="809">
        <v>4700419.95</v>
      </c>
      <c r="Q42" s="809">
        <v>0</v>
      </c>
      <c r="R42" s="809">
        <v>0</v>
      </c>
      <c r="S42" s="809">
        <v>4</v>
      </c>
    </row>
    <row r="43" spans="2:19">
      <c r="B43" s="802">
        <v>38</v>
      </c>
      <c r="C43" s="813" t="s">
        <v>1206</v>
      </c>
      <c r="D43" s="806">
        <v>37966.6</v>
      </c>
      <c r="E43" s="806">
        <v>0</v>
      </c>
      <c r="F43" s="806">
        <v>0</v>
      </c>
      <c r="G43" s="806">
        <v>0</v>
      </c>
      <c r="H43" s="806">
        <v>0</v>
      </c>
      <c r="I43" s="806">
        <v>-1.8399999999999999</v>
      </c>
      <c r="J43" s="806">
        <v>0</v>
      </c>
      <c r="K43" s="806">
        <v>0</v>
      </c>
      <c r="L43" s="809">
        <v>12851</v>
      </c>
      <c r="M43" s="809">
        <v>48</v>
      </c>
      <c r="N43" s="809"/>
      <c r="O43" s="809">
        <v>37966.6</v>
      </c>
      <c r="P43" s="809">
        <v>0</v>
      </c>
      <c r="Q43" s="809">
        <v>0</v>
      </c>
      <c r="R43" s="809">
        <v>0</v>
      </c>
      <c r="S43" s="809">
        <v>0</v>
      </c>
    </row>
    <row r="44" spans="2:19">
      <c r="B44" s="802">
        <v>39</v>
      </c>
      <c r="C44" s="807" t="s">
        <v>1207</v>
      </c>
      <c r="D44" s="808">
        <v>29761393.230000004</v>
      </c>
      <c r="E44" s="808">
        <v>0</v>
      </c>
      <c r="F44" s="808">
        <v>0</v>
      </c>
      <c r="G44" s="808">
        <v>181507.35</v>
      </c>
      <c r="H44" s="808">
        <v>0</v>
      </c>
      <c r="I44" s="808">
        <v>-388191.4499999999</v>
      </c>
      <c r="J44" s="808">
        <v>-1681.3</v>
      </c>
      <c r="K44" s="808">
        <v>0</v>
      </c>
      <c r="L44" s="809">
        <v>2376</v>
      </c>
      <c r="M44" s="809">
        <v>3598</v>
      </c>
      <c r="N44" s="809"/>
      <c r="O44" s="809">
        <v>29761393.230000004</v>
      </c>
      <c r="P44" s="809">
        <v>0</v>
      </c>
      <c r="Q44" s="809">
        <v>0</v>
      </c>
      <c r="R44" s="809">
        <v>0</v>
      </c>
      <c r="S44" s="809">
        <v>2</v>
      </c>
    </row>
    <row r="45" spans="2:19">
      <c r="B45" s="802">
        <v>40</v>
      </c>
      <c r="C45" s="807" t="s">
        <v>1208</v>
      </c>
      <c r="D45" s="808">
        <v>100617752.45999999</v>
      </c>
      <c r="E45" s="808">
        <v>0</v>
      </c>
      <c r="F45" s="808">
        <v>0</v>
      </c>
      <c r="G45" s="808">
        <v>13189581.26</v>
      </c>
      <c r="H45" s="808">
        <v>74025.240000000005</v>
      </c>
      <c r="I45" s="808">
        <v>-1183971.3999999999</v>
      </c>
      <c r="J45" s="808">
        <v>-566487.39</v>
      </c>
      <c r="K45" s="808">
        <v>-30568.22</v>
      </c>
      <c r="L45" s="809">
        <v>4419</v>
      </c>
      <c r="M45" s="809">
        <v>5759</v>
      </c>
      <c r="N45" s="809"/>
      <c r="O45" s="809">
        <v>100607727.02</v>
      </c>
      <c r="P45" s="809">
        <v>10025.44</v>
      </c>
      <c r="Q45" s="809">
        <v>0</v>
      </c>
      <c r="R45" s="809">
        <v>0</v>
      </c>
      <c r="S45" s="809">
        <v>2</v>
      </c>
    </row>
    <row r="46" spans="2:19">
      <c r="B46" s="802">
        <v>41</v>
      </c>
      <c r="C46" s="813" t="s">
        <v>1209</v>
      </c>
      <c r="D46" s="806">
        <v>59925832.390000008</v>
      </c>
      <c r="E46" s="806">
        <v>0</v>
      </c>
      <c r="F46" s="806">
        <v>0</v>
      </c>
      <c r="G46" s="806">
        <v>9561251.4200000037</v>
      </c>
      <c r="H46" s="806">
        <v>3027.75</v>
      </c>
      <c r="I46" s="806">
        <v>-899921.3000000004</v>
      </c>
      <c r="J46" s="806">
        <v>-521413.15000000008</v>
      </c>
      <c r="K46" s="806">
        <v>-2479.0700000000002</v>
      </c>
      <c r="L46" s="809">
        <v>3087</v>
      </c>
      <c r="M46" s="809">
        <v>1570</v>
      </c>
      <c r="N46" s="809"/>
      <c r="O46" s="809">
        <v>59925832.390000008</v>
      </c>
      <c r="P46" s="809">
        <v>0</v>
      </c>
      <c r="Q46" s="809">
        <v>0</v>
      </c>
      <c r="R46" s="809">
        <v>0</v>
      </c>
      <c r="S46" s="809">
        <v>2</v>
      </c>
    </row>
    <row r="47" spans="2:19">
      <c r="B47" s="802">
        <v>42</v>
      </c>
      <c r="C47" s="813" t="s">
        <v>1210</v>
      </c>
      <c r="D47" s="806">
        <v>14544673.439999998</v>
      </c>
      <c r="E47" s="806">
        <v>0</v>
      </c>
      <c r="F47" s="806">
        <v>0</v>
      </c>
      <c r="G47" s="806">
        <v>2621556.1100000003</v>
      </c>
      <c r="H47" s="806">
        <v>0</v>
      </c>
      <c r="I47" s="806">
        <v>-155593.3300000001</v>
      </c>
      <c r="J47" s="806">
        <v>-25049.849999999988</v>
      </c>
      <c r="K47" s="806">
        <v>0</v>
      </c>
      <c r="L47" s="809">
        <v>629</v>
      </c>
      <c r="M47" s="809">
        <v>2957</v>
      </c>
      <c r="N47" s="809"/>
      <c r="O47" s="809">
        <v>14544673.439999998</v>
      </c>
      <c r="P47" s="809">
        <v>0</v>
      </c>
      <c r="Q47" s="809">
        <v>0</v>
      </c>
      <c r="R47" s="809">
        <v>0</v>
      </c>
      <c r="S47" s="809">
        <v>2</v>
      </c>
    </row>
    <row r="48" spans="2:19">
      <c r="B48" s="802">
        <v>43</v>
      </c>
      <c r="C48" s="813" t="s">
        <v>1211</v>
      </c>
      <c r="D48" s="806">
        <v>26147246.630000018</v>
      </c>
      <c r="E48" s="806">
        <v>0</v>
      </c>
      <c r="F48" s="806">
        <v>0</v>
      </c>
      <c r="G48" s="806">
        <v>1006773.7300000002</v>
      </c>
      <c r="H48" s="806">
        <v>70997.489999999991</v>
      </c>
      <c r="I48" s="806">
        <v>-128456.77</v>
      </c>
      <c r="J48" s="806">
        <v>-20024.390000000007</v>
      </c>
      <c r="K48" s="806">
        <v>-28089.15</v>
      </c>
      <c r="L48" s="809">
        <v>703</v>
      </c>
      <c r="M48" s="809">
        <v>1232</v>
      </c>
      <c r="N48" s="809"/>
      <c r="O48" s="809">
        <v>26137221.190000016</v>
      </c>
      <c r="P48" s="809">
        <v>10025.44</v>
      </c>
      <c r="Q48" s="809">
        <v>0</v>
      </c>
      <c r="R48" s="809">
        <v>0</v>
      </c>
      <c r="S48" s="809">
        <v>3</v>
      </c>
    </row>
    <row r="49" spans="1:19">
      <c r="B49" s="802">
        <v>44</v>
      </c>
      <c r="C49" s="807" t="s">
        <v>1212</v>
      </c>
      <c r="D49" s="808">
        <v>180995527.38999996</v>
      </c>
      <c r="E49" s="808">
        <v>84586847.020000011</v>
      </c>
      <c r="F49" s="808">
        <v>0</v>
      </c>
      <c r="G49" s="808">
        <v>28561820.18999999</v>
      </c>
      <c r="H49" s="808">
        <v>1447066.2099999997</v>
      </c>
      <c r="I49" s="808">
        <v>-2288784.1799999927</v>
      </c>
      <c r="J49" s="808">
        <v>-815010.19000000041</v>
      </c>
      <c r="K49" s="808">
        <v>-743116.14999999991</v>
      </c>
      <c r="L49" s="809">
        <v>13783</v>
      </c>
      <c r="M49" s="809">
        <v>30924</v>
      </c>
      <c r="N49" s="809">
        <v>1.6299999999999999E-2</v>
      </c>
      <c r="O49" s="809">
        <v>180670319.33999994</v>
      </c>
      <c r="P49" s="809">
        <v>325208.05</v>
      </c>
      <c r="Q49" s="809">
        <v>0</v>
      </c>
      <c r="R49" s="809">
        <v>0</v>
      </c>
      <c r="S49" s="809">
        <v>2</v>
      </c>
    </row>
    <row r="50" spans="1:19">
      <c r="B50" s="802">
        <v>45</v>
      </c>
      <c r="C50" s="807" t="s">
        <v>1213</v>
      </c>
      <c r="D50" s="808">
        <v>77241605.5</v>
      </c>
      <c r="E50" s="808">
        <v>0</v>
      </c>
      <c r="F50" s="808">
        <v>0</v>
      </c>
      <c r="G50" s="808">
        <v>8896526.0399999991</v>
      </c>
      <c r="H50" s="808">
        <v>7290.79</v>
      </c>
      <c r="I50" s="808">
        <v>-682321.46</v>
      </c>
      <c r="J50" s="808">
        <v>-493272.83</v>
      </c>
      <c r="K50" s="808">
        <v>-1283.4100000000001</v>
      </c>
      <c r="L50" s="809">
        <v>4126</v>
      </c>
      <c r="M50" s="809">
        <v>3022</v>
      </c>
      <c r="N50" s="809"/>
      <c r="O50" s="809">
        <v>77241605.5</v>
      </c>
      <c r="P50" s="809">
        <v>0</v>
      </c>
      <c r="Q50" s="809">
        <v>0</v>
      </c>
      <c r="R50" s="809">
        <v>0</v>
      </c>
      <c r="S50" s="809">
        <v>3</v>
      </c>
    </row>
    <row r="51" spans="1:19">
      <c r="B51" s="802">
        <v>46</v>
      </c>
      <c r="C51" s="813" t="s">
        <v>1214</v>
      </c>
      <c r="D51" s="806">
        <v>18117477.439999986</v>
      </c>
      <c r="E51" s="806">
        <v>0</v>
      </c>
      <c r="F51" s="806">
        <v>0</v>
      </c>
      <c r="G51" s="806">
        <v>8076342.4399999976</v>
      </c>
      <c r="H51" s="806">
        <v>7290.79</v>
      </c>
      <c r="I51" s="806">
        <v>-545235.72</v>
      </c>
      <c r="J51" s="806">
        <v>-464932.28999999986</v>
      </c>
      <c r="K51" s="806">
        <v>-1283.4100000000001</v>
      </c>
      <c r="L51" s="809">
        <v>639</v>
      </c>
      <c r="M51" s="809">
        <v>820</v>
      </c>
      <c r="N51" s="809"/>
      <c r="O51" s="809">
        <v>18117477.439999986</v>
      </c>
      <c r="P51" s="809">
        <v>0</v>
      </c>
      <c r="Q51" s="809">
        <v>0</v>
      </c>
      <c r="R51" s="809">
        <v>0</v>
      </c>
      <c r="S51" s="809">
        <v>3</v>
      </c>
    </row>
    <row r="52" spans="1:19">
      <c r="B52" s="802">
        <v>47</v>
      </c>
      <c r="C52" s="813" t="s">
        <v>1215</v>
      </c>
      <c r="D52" s="806">
        <v>581641.91999999993</v>
      </c>
      <c r="E52" s="806">
        <v>0</v>
      </c>
      <c r="F52" s="806">
        <v>0</v>
      </c>
      <c r="G52" s="806">
        <v>252152.9</v>
      </c>
      <c r="H52" s="806">
        <v>0</v>
      </c>
      <c r="I52" s="806">
        <v>-10560.3</v>
      </c>
      <c r="J52" s="806">
        <v>-9370.68</v>
      </c>
      <c r="K52" s="806">
        <v>0</v>
      </c>
      <c r="L52" s="809">
        <v>56</v>
      </c>
      <c r="M52" s="809">
        <v>67</v>
      </c>
      <c r="N52" s="809"/>
      <c r="O52" s="809">
        <v>581641.91999999993</v>
      </c>
      <c r="P52" s="809">
        <v>0</v>
      </c>
      <c r="Q52" s="809">
        <v>0</v>
      </c>
      <c r="R52" s="809">
        <v>0</v>
      </c>
      <c r="S52" s="809">
        <v>1</v>
      </c>
    </row>
    <row r="53" spans="1:19">
      <c r="B53" s="802">
        <v>48</v>
      </c>
      <c r="C53" s="813" t="s">
        <v>1216</v>
      </c>
      <c r="D53" s="806">
        <v>1768871.9</v>
      </c>
      <c r="E53" s="806">
        <v>0</v>
      </c>
      <c r="F53" s="806">
        <v>0</v>
      </c>
      <c r="G53" s="806">
        <v>0</v>
      </c>
      <c r="H53" s="806">
        <v>0</v>
      </c>
      <c r="I53" s="806">
        <v>-3101</v>
      </c>
      <c r="J53" s="806">
        <v>0</v>
      </c>
      <c r="K53" s="806">
        <v>0</v>
      </c>
      <c r="L53" s="809">
        <v>1384</v>
      </c>
      <c r="M53" s="809">
        <v>742</v>
      </c>
      <c r="N53" s="809"/>
      <c r="O53" s="809">
        <v>1768871.9</v>
      </c>
      <c r="P53" s="809">
        <v>0</v>
      </c>
      <c r="Q53" s="809">
        <v>0</v>
      </c>
      <c r="R53" s="809">
        <v>0</v>
      </c>
      <c r="S53" s="809">
        <v>3</v>
      </c>
    </row>
    <row r="54" spans="1:19">
      <c r="B54" s="802">
        <v>49</v>
      </c>
      <c r="C54" s="813" t="s">
        <v>1217</v>
      </c>
      <c r="D54" s="806">
        <v>56642502.580000028</v>
      </c>
      <c r="E54" s="806">
        <v>0</v>
      </c>
      <c r="F54" s="806">
        <v>0</v>
      </c>
      <c r="G54" s="806">
        <v>545119.31000000006</v>
      </c>
      <c r="H54" s="806">
        <v>0</v>
      </c>
      <c r="I54" s="806">
        <v>-122631.44</v>
      </c>
      <c r="J54" s="806">
        <v>-18723.110000000004</v>
      </c>
      <c r="K54" s="806">
        <v>0</v>
      </c>
      <c r="L54" s="809">
        <v>2040</v>
      </c>
      <c r="M54" s="809">
        <v>1390</v>
      </c>
      <c r="N54" s="809"/>
      <c r="O54" s="809">
        <v>56642502.580000028</v>
      </c>
      <c r="P54" s="809">
        <v>0</v>
      </c>
      <c r="Q54" s="809">
        <v>0</v>
      </c>
      <c r="R54" s="809">
        <v>0</v>
      </c>
      <c r="S54" s="809">
        <v>4</v>
      </c>
    </row>
    <row r="55" spans="1:19">
      <c r="B55" s="802">
        <v>50</v>
      </c>
      <c r="C55" s="813" t="s">
        <v>1218</v>
      </c>
      <c r="D55" s="806">
        <v>131111.66</v>
      </c>
      <c r="E55" s="806">
        <v>0</v>
      </c>
      <c r="F55" s="806">
        <v>0</v>
      </c>
      <c r="G55" s="806">
        <v>22911.39</v>
      </c>
      <c r="H55" s="806">
        <v>0</v>
      </c>
      <c r="I55" s="806">
        <v>-792.99999999999989</v>
      </c>
      <c r="J55" s="806">
        <v>-246.75</v>
      </c>
      <c r="K55" s="806">
        <v>0</v>
      </c>
      <c r="L55" s="809">
        <v>7</v>
      </c>
      <c r="M55" s="809">
        <v>3</v>
      </c>
      <c r="N55" s="809"/>
      <c r="O55" s="809">
        <v>131111.66</v>
      </c>
      <c r="P55" s="809">
        <v>0</v>
      </c>
      <c r="Q55" s="809">
        <v>0</v>
      </c>
      <c r="R55" s="809">
        <v>0</v>
      </c>
      <c r="S55" s="809">
        <v>2</v>
      </c>
    </row>
    <row r="56" spans="1:19" s="814" customFormat="1">
      <c r="B56" s="802">
        <v>51</v>
      </c>
      <c r="C56" s="815" t="s">
        <v>1219</v>
      </c>
      <c r="D56" s="808">
        <v>27888327.119999994</v>
      </c>
      <c r="E56" s="808">
        <v>0</v>
      </c>
      <c r="F56" s="808">
        <v>0</v>
      </c>
      <c r="G56" s="808">
        <v>3027410.3600000003</v>
      </c>
      <c r="H56" s="808">
        <v>163142.49</v>
      </c>
      <c r="I56" s="808">
        <v>-163864.29000000004</v>
      </c>
      <c r="J56" s="808">
        <v>-65808.66</v>
      </c>
      <c r="K56" s="808">
        <v>-13604.08</v>
      </c>
      <c r="L56" s="816">
        <v>1357</v>
      </c>
      <c r="M56" s="816">
        <v>1038</v>
      </c>
      <c r="N56" s="816"/>
      <c r="O56" s="816">
        <v>27863557.319999993</v>
      </c>
      <c r="P56" s="816">
        <v>24769.8</v>
      </c>
      <c r="Q56" s="809">
        <v>0</v>
      </c>
      <c r="R56" s="809">
        <v>0</v>
      </c>
      <c r="S56" s="809">
        <v>2</v>
      </c>
    </row>
    <row r="57" spans="1:19">
      <c r="A57" s="817"/>
      <c r="B57" s="802">
        <v>52</v>
      </c>
      <c r="C57" s="807" t="s">
        <v>1220</v>
      </c>
      <c r="D57" s="808">
        <v>1009079387.6599983</v>
      </c>
      <c r="E57" s="808">
        <v>0</v>
      </c>
      <c r="F57" s="808">
        <v>0</v>
      </c>
      <c r="G57" s="808">
        <v>133055029.73</v>
      </c>
      <c r="H57" s="808">
        <v>2293936.75</v>
      </c>
      <c r="I57" s="808">
        <v>-6793763.0700000012</v>
      </c>
      <c r="J57" s="808">
        <v>-2440372.6200000006</v>
      </c>
      <c r="K57" s="808">
        <v>-299381.31999999995</v>
      </c>
      <c r="L57" s="809">
        <v>117766</v>
      </c>
      <c r="M57" s="809">
        <v>1516</v>
      </c>
      <c r="N57" s="809"/>
      <c r="O57" s="809">
        <v>985546856.72999871</v>
      </c>
      <c r="P57" s="809">
        <v>2507124.4400000004</v>
      </c>
      <c r="Q57" s="809">
        <v>3870792.7799999993</v>
      </c>
      <c r="R57" s="809">
        <v>17154613.710000001</v>
      </c>
      <c r="S57" s="809">
        <v>3</v>
      </c>
    </row>
    <row r="58" spans="1:19" s="814" customFormat="1">
      <c r="A58" s="817"/>
      <c r="B58" s="802">
        <v>53</v>
      </c>
      <c r="C58" s="818" t="s">
        <v>1221</v>
      </c>
      <c r="D58" s="804">
        <v>550803663.64999998</v>
      </c>
      <c r="E58" s="804">
        <v>0</v>
      </c>
      <c r="F58" s="804">
        <v>0</v>
      </c>
      <c r="G58" s="804">
        <v>50258315.630000003</v>
      </c>
      <c r="H58" s="804">
        <v>546664.12</v>
      </c>
      <c r="I58" s="804">
        <v>-6008733.6100000003</v>
      </c>
      <c r="J58" s="804">
        <v>-3340746.66</v>
      </c>
      <c r="K58" s="804">
        <v>-95973.33</v>
      </c>
      <c r="L58" s="819"/>
      <c r="M58" s="819"/>
      <c r="N58" s="820"/>
      <c r="O58" s="806">
        <v>535477343.44</v>
      </c>
      <c r="P58" s="806">
        <v>11725617.199999999</v>
      </c>
      <c r="Q58" s="806">
        <v>3600703.01</v>
      </c>
      <c r="R58" s="806">
        <v>0</v>
      </c>
      <c r="S58" s="806">
        <v>3</v>
      </c>
    </row>
    <row r="59" spans="1:19" s="814" customFormat="1">
      <c r="B59" s="802">
        <v>54</v>
      </c>
      <c r="C59" s="815" t="s">
        <v>1222</v>
      </c>
      <c r="D59" s="812">
        <v>127768587.98999998</v>
      </c>
      <c r="E59" s="812">
        <v>0</v>
      </c>
      <c r="F59" s="812">
        <v>0</v>
      </c>
      <c r="G59" s="812">
        <v>1403480.71</v>
      </c>
      <c r="H59" s="812">
        <v>0</v>
      </c>
      <c r="I59" s="812">
        <v>-820948.87000000034</v>
      </c>
      <c r="J59" s="812">
        <v>-10991.8</v>
      </c>
      <c r="K59" s="812">
        <v>0</v>
      </c>
      <c r="L59" s="821"/>
      <c r="M59" s="821"/>
      <c r="N59" s="821"/>
      <c r="O59" s="809">
        <v>127768587.98999998</v>
      </c>
      <c r="P59" s="809">
        <v>0</v>
      </c>
      <c r="Q59" s="809">
        <v>0</v>
      </c>
      <c r="R59" s="809">
        <v>0</v>
      </c>
      <c r="S59" s="809">
        <v>2</v>
      </c>
    </row>
    <row r="60" spans="1:19" s="814" customFormat="1">
      <c r="B60" s="802">
        <v>55</v>
      </c>
      <c r="C60" s="822" t="s">
        <v>1223</v>
      </c>
      <c r="D60" s="812">
        <v>423035075.66000003</v>
      </c>
      <c r="E60" s="812">
        <v>0</v>
      </c>
      <c r="F60" s="812">
        <v>0</v>
      </c>
      <c r="G60" s="812">
        <v>48854834.920000002</v>
      </c>
      <c r="H60" s="812">
        <v>546664.12</v>
      </c>
      <c r="I60" s="812">
        <v>-5187784.74</v>
      </c>
      <c r="J60" s="812">
        <v>-3329754.86</v>
      </c>
      <c r="K60" s="812">
        <v>-95973.33</v>
      </c>
      <c r="L60" s="821"/>
      <c r="M60" s="821"/>
      <c r="N60" s="821"/>
      <c r="O60" s="809">
        <v>407708755.44999999</v>
      </c>
      <c r="P60" s="809">
        <v>11725617.199999999</v>
      </c>
      <c r="Q60" s="809">
        <v>3600703.01</v>
      </c>
      <c r="R60" s="809">
        <v>0</v>
      </c>
      <c r="S60" s="809">
        <v>3</v>
      </c>
    </row>
    <row r="61" spans="1:19">
      <c r="B61" s="802">
        <v>56</v>
      </c>
      <c r="C61" s="823" t="s">
        <v>976</v>
      </c>
      <c r="D61" s="808">
        <v>2454403395.8999972</v>
      </c>
      <c r="E61" s="808">
        <v>163331835.46000001</v>
      </c>
      <c r="F61" s="808">
        <v>0</v>
      </c>
      <c r="G61" s="808">
        <v>279714227.81</v>
      </c>
      <c r="H61" s="808">
        <v>24279126.140000001</v>
      </c>
      <c r="I61" s="808">
        <v>-27972019.489999998</v>
      </c>
      <c r="J61" s="808">
        <v>-8538642.7200000007</v>
      </c>
      <c r="K61" s="808">
        <v>-8778524.5500000007</v>
      </c>
      <c r="L61" s="809">
        <v>731085</v>
      </c>
      <c r="M61" s="809">
        <v>1028127</v>
      </c>
      <c r="N61" s="809">
        <v>4.6823344528844103E-2</v>
      </c>
      <c r="O61" s="809">
        <v>2407446324.1100001</v>
      </c>
      <c r="P61" s="809">
        <v>22330962.289999999</v>
      </c>
      <c r="Q61" s="809">
        <v>7471495.79</v>
      </c>
      <c r="R61" s="809">
        <v>17154613.710000001</v>
      </c>
      <c r="S61" s="809">
        <v>3</v>
      </c>
    </row>
    <row r="62" spans="1:19">
      <c r="C62" s="824" t="s">
        <v>1224</v>
      </c>
      <c r="D62" s="825"/>
      <c r="E62" s="825"/>
      <c r="F62" s="825"/>
      <c r="G62" s="825"/>
      <c r="H62" s="825"/>
      <c r="I62" s="825"/>
      <c r="J62" s="825"/>
      <c r="K62" s="825"/>
    </row>
    <row r="63" spans="1:19">
      <c r="C63" s="826"/>
      <c r="D63" s="826"/>
      <c r="E63" s="826"/>
      <c r="F63" s="826"/>
      <c r="G63" s="826"/>
      <c r="H63" s="826"/>
      <c r="I63" s="826"/>
      <c r="J63" s="826"/>
      <c r="K63" s="826"/>
    </row>
    <row r="64" spans="1:19" ht="11.4" customHeight="1">
      <c r="C64" s="827" t="s">
        <v>1225</v>
      </c>
      <c r="D64" s="828"/>
      <c r="E64" s="828"/>
      <c r="F64" s="828"/>
      <c r="G64" s="828"/>
      <c r="H64" s="828"/>
      <c r="I64" s="828"/>
      <c r="J64" s="828"/>
      <c r="K64" s="828"/>
    </row>
    <row r="65" spans="3:3" ht="130">
      <c r="C65" s="829" t="s">
        <v>1226</v>
      </c>
    </row>
  </sheetData>
  <mergeCells count="9">
    <mergeCell ref="Q4:Q5"/>
    <mergeCell ref="R4:R5"/>
    <mergeCell ref="S4:S5"/>
    <mergeCell ref="D4:H4"/>
    <mergeCell ref="I4:K4"/>
    <mergeCell ref="L4:M4"/>
    <mergeCell ref="N4:N5"/>
    <mergeCell ref="O4:O5"/>
    <mergeCell ref="P4:P5"/>
  </mergeCells>
  <pageMargins left="0.7" right="0.7" top="0.75" bottom="0.75" header="0.3" footer="0.3"/>
  <pageSetup paperSize="9" orientation="portrait" r:id="rId1"/>
  <headerFooter>
    <oddHeader>&amp;L&amp;"Calibri"&amp;12&amp;K000000EBA Regular Use&amp;1#</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92FCF-4EAB-4805-AAD0-00135D2FDF69}">
  <sheetPr codeName="Sheet24"/>
  <dimension ref="B1:X21"/>
  <sheetViews>
    <sheetView zoomScale="90" zoomScaleNormal="90" workbookViewId="0">
      <selection activeCell="P6" sqref="P6"/>
    </sheetView>
  </sheetViews>
  <sheetFormatPr defaultColWidth="8.90625" defaultRowHeight="14.5"/>
  <cols>
    <col min="1" max="1" width="8.90625" style="850"/>
    <col min="2" max="2" width="3" style="850" bestFit="1" customWidth="1"/>
    <col min="3" max="3" width="84.453125" style="850" bestFit="1" customWidth="1"/>
    <col min="4" max="4" width="11.453125" style="850" bestFit="1" customWidth="1"/>
    <col min="5" max="6" width="10.08984375" style="850" bestFit="1" customWidth="1"/>
    <col min="7" max="7" width="9.26953125" style="850" bestFit="1" customWidth="1"/>
    <col min="8" max="10" width="8.26953125" style="850" bestFit="1" customWidth="1"/>
    <col min="11" max="15" width="10.08984375" style="850" bestFit="1" customWidth="1"/>
    <col min="16" max="16" width="9.26953125" style="850" bestFit="1" customWidth="1"/>
    <col min="17" max="17" width="8.26953125" style="850" bestFit="1" customWidth="1"/>
    <col min="18" max="18" width="11.453125" style="850" bestFit="1" customWidth="1"/>
    <col min="19" max="19" width="27.453125" style="850" bestFit="1" customWidth="1"/>
    <col min="20" max="16384" width="8.90625" style="850"/>
  </cols>
  <sheetData>
    <row r="1" spans="2:24" s="778" customFormat="1" ht="13">
      <c r="D1" s="826"/>
      <c r="E1" s="826"/>
    </row>
    <row r="2" spans="2:24" s="778" customFormat="1">
      <c r="C2" s="779" t="s">
        <v>112</v>
      </c>
      <c r="D2" s="828"/>
      <c r="E2" s="826"/>
      <c r="F2" s="826"/>
      <c r="G2" s="826"/>
      <c r="H2" s="826"/>
      <c r="I2" s="826"/>
      <c r="J2" s="826"/>
      <c r="K2" s="826"/>
      <c r="L2" s="826"/>
      <c r="M2" s="826"/>
      <c r="N2" s="826"/>
      <c r="O2" s="826"/>
      <c r="P2" s="826"/>
      <c r="Q2" s="826"/>
      <c r="R2" s="826"/>
      <c r="S2" s="826"/>
      <c r="T2" s="826"/>
      <c r="U2" s="826"/>
      <c r="V2" s="826"/>
      <c r="W2" s="826"/>
      <c r="X2" s="826"/>
    </row>
    <row r="3" spans="2:24" s="778" customFormat="1">
      <c r="C3" s="779"/>
      <c r="D3" s="828"/>
      <c r="E3" s="826"/>
      <c r="F3" s="826"/>
      <c r="G3" s="826"/>
      <c r="H3" s="826"/>
      <c r="I3" s="826"/>
      <c r="J3" s="826"/>
      <c r="K3" s="826"/>
      <c r="L3" s="826"/>
      <c r="M3" s="826"/>
      <c r="N3" s="826"/>
      <c r="O3" s="826"/>
      <c r="P3" s="826"/>
      <c r="Q3" s="826"/>
      <c r="R3" s="826"/>
      <c r="S3" s="826"/>
      <c r="T3" s="826"/>
      <c r="U3" s="826"/>
      <c r="V3" s="826"/>
      <c r="W3" s="826"/>
      <c r="X3" s="826"/>
    </row>
    <row r="4" spans="2:24" s="778" customFormat="1" ht="13">
      <c r="D4" s="782" t="s">
        <v>131</v>
      </c>
      <c r="E4" s="782" t="s">
        <v>132</v>
      </c>
      <c r="F4" s="782" t="s">
        <v>133</v>
      </c>
      <c r="G4" s="782" t="s">
        <v>172</v>
      </c>
      <c r="H4" s="782" t="s">
        <v>173</v>
      </c>
      <c r="I4" s="782" t="s">
        <v>507</v>
      </c>
      <c r="J4" s="782" t="s">
        <v>393</v>
      </c>
      <c r="K4" s="782" t="s">
        <v>508</v>
      </c>
      <c r="L4" s="782" t="s">
        <v>509</v>
      </c>
      <c r="M4" s="782" t="s">
        <v>510</v>
      </c>
      <c r="N4" s="782" t="s">
        <v>511</v>
      </c>
      <c r="O4" s="782" t="s">
        <v>512</v>
      </c>
      <c r="P4" s="782" t="s">
        <v>513</v>
      </c>
      <c r="Q4" s="782" t="s">
        <v>796</v>
      </c>
      <c r="R4" s="782" t="s">
        <v>797</v>
      </c>
      <c r="S4" s="782" t="s">
        <v>981</v>
      </c>
    </row>
    <row r="5" spans="2:24" s="778" customFormat="1" ht="24" customHeight="1">
      <c r="C5" s="794" t="s">
        <v>1227</v>
      </c>
      <c r="D5" s="830" t="s">
        <v>1228</v>
      </c>
      <c r="E5" s="831"/>
      <c r="F5" s="831"/>
      <c r="G5" s="831"/>
      <c r="H5" s="831"/>
      <c r="I5" s="831"/>
      <c r="J5" s="831"/>
      <c r="K5" s="831"/>
      <c r="L5" s="831"/>
      <c r="M5" s="831"/>
      <c r="N5" s="831"/>
      <c r="O5" s="831"/>
      <c r="P5" s="831"/>
      <c r="Q5" s="831"/>
      <c r="R5" s="831"/>
      <c r="S5" s="832"/>
      <c r="T5" s="833"/>
    </row>
    <row r="6" spans="2:24" s="778" customFormat="1" ht="24" customHeight="1">
      <c r="C6" s="796"/>
      <c r="D6" s="834"/>
      <c r="E6" s="835" t="s">
        <v>1229</v>
      </c>
      <c r="F6" s="836"/>
      <c r="G6" s="836"/>
      <c r="H6" s="836"/>
      <c r="I6" s="836"/>
      <c r="J6" s="836"/>
      <c r="K6" s="835" t="s">
        <v>1230</v>
      </c>
      <c r="L6" s="836"/>
      <c r="M6" s="836"/>
      <c r="N6" s="836"/>
      <c r="O6" s="836"/>
      <c r="P6" s="836"/>
      <c r="Q6" s="837"/>
      <c r="R6" s="830" t="s">
        <v>1231</v>
      </c>
      <c r="S6" s="832"/>
      <c r="T6" s="833"/>
    </row>
    <row r="7" spans="2:24" s="778" customFormat="1" ht="43.65" customHeight="1">
      <c r="C7" s="838"/>
      <c r="D7" s="839"/>
      <c r="E7" s="840" t="s">
        <v>1232</v>
      </c>
      <c r="F7" s="840" t="s">
        <v>1233</v>
      </c>
      <c r="G7" s="840" t="s">
        <v>1234</v>
      </c>
      <c r="H7" s="840" t="s">
        <v>1235</v>
      </c>
      <c r="I7" s="840" t="s">
        <v>1236</v>
      </c>
      <c r="J7" s="840" t="s">
        <v>1237</v>
      </c>
      <c r="K7" s="839" t="s">
        <v>1238</v>
      </c>
      <c r="L7" s="839" t="s">
        <v>1239</v>
      </c>
      <c r="M7" s="839" t="s">
        <v>1240</v>
      </c>
      <c r="N7" s="839" t="s">
        <v>1241</v>
      </c>
      <c r="O7" s="839" t="s">
        <v>1242</v>
      </c>
      <c r="P7" s="839" t="s">
        <v>1243</v>
      </c>
      <c r="Q7" s="839" t="s">
        <v>1244</v>
      </c>
      <c r="R7" s="841"/>
      <c r="S7" s="842" t="s">
        <v>1245</v>
      </c>
      <c r="T7" s="833"/>
    </row>
    <row r="8" spans="2:24" s="778" customFormat="1" ht="13">
      <c r="B8" s="782">
        <v>1</v>
      </c>
      <c r="C8" s="843" t="s">
        <v>1246</v>
      </c>
      <c r="D8" s="812">
        <v>2594716971.6300001</v>
      </c>
      <c r="E8" s="812">
        <v>319553758.45999998</v>
      </c>
      <c r="F8" s="812">
        <v>724425076.75999999</v>
      </c>
      <c r="G8" s="812">
        <v>76646654.390000001</v>
      </c>
      <c r="H8" s="812">
        <v>4007202.34</v>
      </c>
      <c r="I8" s="812">
        <v>1797719.71</v>
      </c>
      <c r="J8" s="812">
        <v>708683.18</v>
      </c>
      <c r="K8" s="812">
        <v>231910664.84</v>
      </c>
      <c r="L8" s="812">
        <v>349340664.43000001</v>
      </c>
      <c r="M8" s="812">
        <v>237630291.97</v>
      </c>
      <c r="N8" s="812">
        <v>137808338.46000001</v>
      </c>
      <c r="O8" s="812">
        <v>127003001.91</v>
      </c>
      <c r="P8" s="812">
        <v>32562052.039999999</v>
      </c>
      <c r="Q8" s="812">
        <v>7148006.6299999999</v>
      </c>
      <c r="R8" s="812">
        <v>1471313951.3399999</v>
      </c>
      <c r="S8" s="812">
        <v>0</v>
      </c>
      <c r="T8" s="833"/>
    </row>
    <row r="9" spans="2:24" s="778" customFormat="1" ht="13">
      <c r="B9" s="782">
        <v>2</v>
      </c>
      <c r="C9" s="844" t="s">
        <v>1247</v>
      </c>
      <c r="D9" s="812">
        <v>1207536106.784972</v>
      </c>
      <c r="E9" s="812">
        <v>66884860.69403325</v>
      </c>
      <c r="F9" s="812">
        <v>85836254.129289895</v>
      </c>
      <c r="G9" s="812">
        <v>46280507.070337638</v>
      </c>
      <c r="H9" s="812">
        <v>612636.66921787709</v>
      </c>
      <c r="I9" s="812">
        <v>0</v>
      </c>
      <c r="J9" s="812">
        <v>0</v>
      </c>
      <c r="K9" s="812">
        <v>61515396.015917793</v>
      </c>
      <c r="L9" s="812">
        <v>47974408.64800889</v>
      </c>
      <c r="M9" s="812">
        <v>49153012.177881263</v>
      </c>
      <c r="N9" s="812">
        <v>13507923.966188705</v>
      </c>
      <c r="O9" s="812">
        <v>25348419.878162231</v>
      </c>
      <c r="P9" s="812">
        <v>1850609.3793452268</v>
      </c>
      <c r="Q9" s="812">
        <v>264488.49737449549</v>
      </c>
      <c r="R9" s="812">
        <v>1007921848.222105</v>
      </c>
      <c r="S9" s="812">
        <v>0</v>
      </c>
      <c r="T9" s="833"/>
    </row>
    <row r="10" spans="2:24" s="778" customFormat="1" ht="13">
      <c r="B10" s="782">
        <v>3</v>
      </c>
      <c r="C10" s="844" t="s">
        <v>1248</v>
      </c>
      <c r="D10" s="812">
        <v>1387180864.8450143</v>
      </c>
      <c r="E10" s="812">
        <v>252668897.76470065</v>
      </c>
      <c r="F10" s="812">
        <v>638588822.63104308</v>
      </c>
      <c r="G10" s="812">
        <v>30366147.324084651</v>
      </c>
      <c r="H10" s="812">
        <v>3394565.6724455198</v>
      </c>
      <c r="I10" s="812">
        <v>1797719.7114499819</v>
      </c>
      <c r="J10" s="812">
        <v>708683.18456431711</v>
      </c>
      <c r="K10" s="812">
        <v>170395268.82395831</v>
      </c>
      <c r="L10" s="812">
        <v>301366255.78596419</v>
      </c>
      <c r="M10" s="812">
        <v>188477279.79694092</v>
      </c>
      <c r="N10" s="812">
        <v>124300414.49092303</v>
      </c>
      <c r="O10" s="812">
        <v>101654582.03176294</v>
      </c>
      <c r="P10" s="812">
        <v>30711442.659320764</v>
      </c>
      <c r="Q10" s="812">
        <v>6883518.1345668472</v>
      </c>
      <c r="R10" s="812">
        <v>463392103.12</v>
      </c>
      <c r="S10" s="812">
        <v>0</v>
      </c>
      <c r="T10" s="833"/>
    </row>
    <row r="11" spans="2:24" s="778" customFormat="1" ht="13">
      <c r="B11" s="782">
        <v>4</v>
      </c>
      <c r="C11" s="844" t="s">
        <v>1249</v>
      </c>
      <c r="D11" s="845"/>
      <c r="E11" s="846"/>
      <c r="F11" s="846"/>
      <c r="G11" s="846"/>
      <c r="H11" s="846"/>
      <c r="I11" s="846"/>
      <c r="J11" s="846"/>
      <c r="K11" s="845"/>
      <c r="L11" s="845"/>
      <c r="M11" s="845"/>
      <c r="N11" s="845"/>
      <c r="O11" s="845"/>
      <c r="P11" s="845"/>
      <c r="Q11" s="845"/>
      <c r="R11" s="845"/>
      <c r="S11" s="847"/>
      <c r="T11" s="833"/>
    </row>
    <row r="12" spans="2:24" s="778" customFormat="1" ht="13">
      <c r="B12" s="782">
        <v>5</v>
      </c>
      <c r="C12" s="848" t="s">
        <v>1250</v>
      </c>
      <c r="D12" s="845"/>
      <c r="E12" s="846"/>
      <c r="F12" s="846"/>
      <c r="G12" s="846"/>
      <c r="H12" s="846"/>
      <c r="I12" s="846"/>
      <c r="J12" s="846"/>
      <c r="K12" s="849" t="s">
        <v>1251</v>
      </c>
      <c r="L12" s="849" t="s">
        <v>1251</v>
      </c>
      <c r="M12" s="849" t="s">
        <v>1251</v>
      </c>
      <c r="N12" s="849" t="s">
        <v>1251</v>
      </c>
      <c r="O12" s="849" t="s">
        <v>1251</v>
      </c>
      <c r="P12" s="849" t="s">
        <v>1251</v>
      </c>
      <c r="Q12" s="849" t="s">
        <v>1251</v>
      </c>
      <c r="R12" s="845"/>
      <c r="S12" s="847"/>
      <c r="T12" s="833"/>
    </row>
    <row r="13" spans="2:24" s="778" customFormat="1" ht="13">
      <c r="B13" s="782">
        <v>6</v>
      </c>
      <c r="C13" s="843" t="s">
        <v>1252</v>
      </c>
      <c r="D13" s="812">
        <v>147245853.33000001</v>
      </c>
      <c r="E13" s="812">
        <v>10069053.59</v>
      </c>
      <c r="F13" s="812">
        <v>2930334.73</v>
      </c>
      <c r="G13" s="812">
        <v>7463921.6200000001</v>
      </c>
      <c r="H13" s="812">
        <v>7506255.7999999998</v>
      </c>
      <c r="I13" s="812">
        <v>7079843.3100000005</v>
      </c>
      <c r="J13" s="812">
        <v>1530989.87</v>
      </c>
      <c r="K13" s="812">
        <v>1855152.16</v>
      </c>
      <c r="L13" s="812">
        <v>3610132.13</v>
      </c>
      <c r="M13" s="812">
        <v>25441256.09</v>
      </c>
      <c r="N13" s="812">
        <v>7508573.29</v>
      </c>
      <c r="O13" s="812">
        <v>7473870.0299999993</v>
      </c>
      <c r="P13" s="812">
        <v>0</v>
      </c>
      <c r="Q13" s="812">
        <v>0</v>
      </c>
      <c r="R13" s="812">
        <v>101356869.63000003</v>
      </c>
      <c r="S13" s="812">
        <v>0</v>
      </c>
    </row>
    <row r="14" spans="2:24">
      <c r="B14" s="782">
        <v>7</v>
      </c>
      <c r="C14" s="844" t="s">
        <v>1247</v>
      </c>
      <c r="D14" s="812">
        <v>147245853.33000001</v>
      </c>
      <c r="E14" s="812">
        <v>10069053.59</v>
      </c>
      <c r="F14" s="812">
        <v>2930334.73</v>
      </c>
      <c r="G14" s="812">
        <v>7463921.6200000001</v>
      </c>
      <c r="H14" s="812">
        <v>7506255.7999999998</v>
      </c>
      <c r="I14" s="812">
        <v>7079843.3100000005</v>
      </c>
      <c r="J14" s="812">
        <v>1530989.87</v>
      </c>
      <c r="K14" s="812">
        <v>1855152.16</v>
      </c>
      <c r="L14" s="812">
        <v>3610132.13</v>
      </c>
      <c r="M14" s="812">
        <v>25441256.09</v>
      </c>
      <c r="N14" s="812">
        <v>7508573.29</v>
      </c>
      <c r="O14" s="812">
        <v>7473870.0299999993</v>
      </c>
      <c r="P14" s="812">
        <v>0</v>
      </c>
      <c r="Q14" s="812">
        <v>0</v>
      </c>
      <c r="R14" s="812">
        <v>101356869.63000003</v>
      </c>
      <c r="S14" s="812">
        <v>0</v>
      </c>
    </row>
    <row r="15" spans="2:24">
      <c r="B15" s="782">
        <v>8</v>
      </c>
      <c r="C15" s="844" t="s">
        <v>1248</v>
      </c>
      <c r="D15" s="839"/>
      <c r="E15" s="851"/>
      <c r="F15" s="851"/>
      <c r="G15" s="851"/>
      <c r="H15" s="851"/>
      <c r="I15" s="851"/>
      <c r="J15" s="851"/>
      <c r="K15" s="839"/>
      <c r="L15" s="839"/>
      <c r="M15" s="839"/>
      <c r="N15" s="839"/>
      <c r="O15" s="839"/>
      <c r="P15" s="839"/>
      <c r="Q15" s="839"/>
      <c r="R15" s="839"/>
      <c r="S15" s="847"/>
    </row>
    <row r="16" spans="2:24" s="778" customFormat="1" ht="13">
      <c r="B16" s="782">
        <v>9</v>
      </c>
      <c r="C16" s="844" t="s">
        <v>1249</v>
      </c>
      <c r="D16" s="839"/>
      <c r="E16" s="851"/>
      <c r="F16" s="851"/>
      <c r="G16" s="851"/>
      <c r="H16" s="851"/>
      <c r="I16" s="851"/>
      <c r="J16" s="851"/>
      <c r="K16" s="839"/>
      <c r="L16" s="839"/>
      <c r="M16" s="839"/>
      <c r="N16" s="839"/>
      <c r="O16" s="839"/>
      <c r="P16" s="839"/>
      <c r="Q16" s="839"/>
      <c r="R16" s="839"/>
      <c r="S16" s="847"/>
      <c r="T16" s="833"/>
    </row>
    <row r="17" spans="2:20" s="778" customFormat="1" ht="13">
      <c r="B17" s="782">
        <v>10</v>
      </c>
      <c r="C17" s="848" t="s">
        <v>1250</v>
      </c>
      <c r="D17" s="839"/>
      <c r="E17" s="851"/>
      <c r="F17" s="851"/>
      <c r="G17" s="851"/>
      <c r="H17" s="851"/>
      <c r="I17" s="851"/>
      <c r="J17" s="851"/>
      <c r="K17" s="852" t="s">
        <v>1251</v>
      </c>
      <c r="L17" s="852" t="s">
        <v>1251</v>
      </c>
      <c r="M17" s="852" t="s">
        <v>1251</v>
      </c>
      <c r="N17" s="852" t="s">
        <v>1251</v>
      </c>
      <c r="O17" s="852" t="s">
        <v>1251</v>
      </c>
      <c r="P17" s="852" t="s">
        <v>1251</v>
      </c>
      <c r="Q17" s="852" t="s">
        <v>1251</v>
      </c>
      <c r="R17" s="839"/>
      <c r="S17" s="847"/>
      <c r="T17" s="833"/>
    </row>
    <row r="19" spans="2:20" ht="58">
      <c r="C19" s="853" t="s">
        <v>1253</v>
      </c>
    </row>
    <row r="21" spans="2:20" ht="43.5">
      <c r="C21" s="853" t="s">
        <v>1254</v>
      </c>
    </row>
  </sheetData>
  <mergeCells count="4">
    <mergeCell ref="D5:S5"/>
    <mergeCell ref="E6:J6"/>
    <mergeCell ref="K6:Q6"/>
    <mergeCell ref="R6:S6"/>
  </mergeCells>
  <pageMargins left="0.7" right="0.7" top="0.75" bottom="0.75" header="0.3" footer="0.3"/>
  <pageSetup orientation="portrait" r:id="rId1"/>
  <headerFooter>
    <oddHeader>&amp;L&amp;"Calibri"&amp;12&amp;K000000EBA Regular Use&amp;1#</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BBDC5-4443-4656-86FE-247C7119E6B1}">
  <sheetPr codeName="Sheet25"/>
  <dimension ref="B2:I112"/>
  <sheetViews>
    <sheetView topLeftCell="A3" zoomScaleNormal="100" workbookViewId="0">
      <selection activeCell="P6" sqref="P6"/>
    </sheetView>
  </sheetViews>
  <sheetFormatPr defaultColWidth="22.453125" defaultRowHeight="14.5"/>
  <cols>
    <col min="1" max="1" width="22.453125" style="850"/>
    <col min="2" max="2" width="3.453125" style="850" bestFit="1" customWidth="1"/>
    <col min="3" max="3" width="30.90625" style="850" customWidth="1"/>
    <col min="4" max="4" width="24.54296875" style="850" bestFit="1" customWidth="1"/>
    <col min="5" max="5" width="29.453125" style="850" customWidth="1"/>
    <col min="6" max="6" width="26.54296875" style="850" customWidth="1"/>
    <col min="7" max="7" width="22.453125" style="850"/>
    <col min="8" max="8" width="32.453125" style="850" customWidth="1"/>
    <col min="9" max="10" width="26.453125" style="850" customWidth="1"/>
    <col min="11" max="16384" width="22.453125" style="850"/>
  </cols>
  <sheetData>
    <row r="2" spans="2:9" s="817" customFormat="1">
      <c r="C2" s="854" t="s">
        <v>113</v>
      </c>
      <c r="D2" s="854"/>
    </row>
    <row r="3" spans="2:9" s="817" customFormat="1" ht="92.15" customHeight="1">
      <c r="C3" s="855" t="s">
        <v>1255</v>
      </c>
      <c r="D3" s="856"/>
      <c r="E3" s="856"/>
    </row>
    <row r="4" spans="2:9" s="817" customFormat="1" ht="13">
      <c r="C4" s="857" t="s">
        <v>131</v>
      </c>
      <c r="D4" s="857" t="s">
        <v>132</v>
      </c>
      <c r="E4" s="857" t="s">
        <v>133</v>
      </c>
      <c r="F4" s="857" t="s">
        <v>172</v>
      </c>
      <c r="G4" s="857" t="s">
        <v>173</v>
      </c>
      <c r="H4" s="857" t="s">
        <v>507</v>
      </c>
      <c r="I4" s="857" t="s">
        <v>393</v>
      </c>
    </row>
    <row r="5" spans="2:9" s="817" customFormat="1" ht="26">
      <c r="C5" s="858" t="s">
        <v>1256</v>
      </c>
      <c r="D5" s="858" t="s">
        <v>1257</v>
      </c>
      <c r="E5" s="858" t="s">
        <v>1258</v>
      </c>
      <c r="F5" s="858" t="s">
        <v>1259</v>
      </c>
      <c r="G5" s="858" t="s">
        <v>1260</v>
      </c>
      <c r="H5" s="858" t="s">
        <v>1261</v>
      </c>
      <c r="I5" s="858" t="s">
        <v>1262</v>
      </c>
    </row>
    <row r="6" spans="2:9" s="817" customFormat="1" ht="13">
      <c r="B6" s="859">
        <v>1</v>
      </c>
      <c r="C6" s="860" t="s">
        <v>1263</v>
      </c>
      <c r="D6" s="861" t="s">
        <v>1264</v>
      </c>
      <c r="E6" s="862"/>
      <c r="F6" s="862"/>
      <c r="G6" s="863"/>
      <c r="H6" s="863"/>
      <c r="I6" s="863"/>
    </row>
    <row r="7" spans="2:9" s="817" customFormat="1" ht="13">
      <c r="B7" s="859">
        <v>2</v>
      </c>
      <c r="C7" s="860" t="s">
        <v>1265</v>
      </c>
      <c r="D7" s="864"/>
      <c r="E7" s="862"/>
      <c r="F7" s="862"/>
      <c r="G7" s="863"/>
      <c r="H7" s="863"/>
      <c r="I7" s="863"/>
    </row>
    <row r="8" spans="2:9" s="817" customFormat="1" ht="13">
      <c r="B8" s="859">
        <v>3</v>
      </c>
      <c r="C8" s="860" t="s">
        <v>1266</v>
      </c>
      <c r="D8" s="864"/>
      <c r="E8" s="862"/>
      <c r="F8" s="862"/>
      <c r="G8" s="862"/>
      <c r="H8" s="863"/>
      <c r="I8" s="863"/>
    </row>
    <row r="9" spans="2:9" s="817" customFormat="1" ht="13">
      <c r="B9" s="859">
        <v>4</v>
      </c>
      <c r="C9" s="865" t="s">
        <v>1267</v>
      </c>
      <c r="D9" s="864"/>
      <c r="E9" s="862"/>
      <c r="F9" s="862"/>
      <c r="G9" s="862"/>
      <c r="H9" s="863"/>
      <c r="I9" s="863"/>
    </row>
    <row r="10" spans="2:9" s="869" customFormat="1" ht="13">
      <c r="B10" s="859">
        <v>5</v>
      </c>
      <c r="C10" s="866" t="s">
        <v>1268</v>
      </c>
      <c r="D10" s="864"/>
      <c r="E10" s="867"/>
      <c r="F10" s="867"/>
      <c r="G10" s="867"/>
      <c r="H10" s="868"/>
      <c r="I10" s="868"/>
    </row>
    <row r="11" spans="2:9" s="817" customFormat="1" ht="13">
      <c r="B11" s="859">
        <v>6</v>
      </c>
      <c r="C11" s="865" t="s">
        <v>1269</v>
      </c>
      <c r="D11" s="864"/>
      <c r="E11" s="865"/>
      <c r="F11" s="865"/>
      <c r="G11" s="865"/>
      <c r="H11" s="863"/>
      <c r="I11" s="863"/>
    </row>
    <row r="12" spans="2:9" s="817" customFormat="1" ht="26">
      <c r="B12" s="859">
        <v>7</v>
      </c>
      <c r="C12" s="865" t="s">
        <v>1270</v>
      </c>
      <c r="D12" s="864"/>
      <c r="E12" s="863"/>
      <c r="F12" s="863"/>
      <c r="G12" s="863"/>
      <c r="H12" s="863"/>
      <c r="I12" s="863"/>
    </row>
    <row r="13" spans="2:9" s="817" customFormat="1" ht="13">
      <c r="B13" s="859">
        <v>8</v>
      </c>
      <c r="C13" s="865" t="s">
        <v>1271</v>
      </c>
      <c r="D13" s="864"/>
      <c r="E13" s="863"/>
      <c r="F13" s="863"/>
      <c r="G13" s="863"/>
      <c r="H13" s="863"/>
      <c r="I13" s="863"/>
    </row>
    <row r="14" spans="2:9" s="817" customFormat="1" ht="45" customHeight="1">
      <c r="B14" s="870">
        <v>9</v>
      </c>
      <c r="C14" s="865" t="s">
        <v>1272</v>
      </c>
      <c r="D14" s="871"/>
      <c r="E14" s="863"/>
      <c r="F14" s="863"/>
      <c r="G14" s="863"/>
      <c r="H14" s="863"/>
      <c r="I14" s="863"/>
    </row>
    <row r="15" spans="2:9">
      <c r="C15" s="850" t="s">
        <v>1273</v>
      </c>
    </row>
    <row r="17" spans="2:8">
      <c r="C17" s="850" t="s">
        <v>1274</v>
      </c>
    </row>
    <row r="18" spans="2:8" ht="62.25" customHeight="1">
      <c r="C18" s="872" t="s">
        <v>1275</v>
      </c>
      <c r="D18" s="873" t="s">
        <v>1276</v>
      </c>
      <c r="E18" s="874"/>
      <c r="F18" s="875" t="s">
        <v>1277</v>
      </c>
      <c r="G18" s="876"/>
      <c r="H18" s="876"/>
    </row>
    <row r="19" spans="2:8">
      <c r="C19" s="872" t="s">
        <v>1278</v>
      </c>
      <c r="D19" s="877" t="s">
        <v>1279</v>
      </c>
      <c r="E19" s="877" t="s">
        <v>1280</v>
      </c>
      <c r="F19" s="878"/>
      <c r="G19" s="879"/>
      <c r="H19" s="879"/>
    </row>
    <row r="20" spans="2:8">
      <c r="B20" s="880"/>
      <c r="C20" s="872" t="s">
        <v>1268</v>
      </c>
      <c r="D20" s="872" t="s">
        <v>1281</v>
      </c>
      <c r="E20" s="872">
        <v>301</v>
      </c>
      <c r="F20" s="875" t="s">
        <v>1282</v>
      </c>
      <c r="G20" s="880"/>
      <c r="H20" s="880"/>
    </row>
    <row r="21" spans="2:8">
      <c r="B21" s="880"/>
      <c r="C21" s="872" t="s">
        <v>1268</v>
      </c>
      <c r="D21" s="872" t="s">
        <v>1281</v>
      </c>
      <c r="E21" s="872">
        <v>3011</v>
      </c>
      <c r="F21" s="878"/>
      <c r="G21" s="880"/>
      <c r="H21" s="880"/>
    </row>
    <row r="22" spans="2:8">
      <c r="B22" s="880"/>
      <c r="C22" s="872" t="s">
        <v>1268</v>
      </c>
      <c r="D22" s="872" t="s">
        <v>1281</v>
      </c>
      <c r="E22" s="872">
        <v>3012</v>
      </c>
      <c r="F22" s="878"/>
      <c r="G22" s="880"/>
      <c r="H22" s="880"/>
    </row>
    <row r="23" spans="2:8">
      <c r="B23" s="880"/>
      <c r="C23" s="872" t="s">
        <v>1268</v>
      </c>
      <c r="D23" s="872" t="s">
        <v>1281</v>
      </c>
      <c r="E23" s="872">
        <v>3315</v>
      </c>
      <c r="F23" s="878"/>
      <c r="G23" s="880"/>
      <c r="H23" s="880"/>
    </row>
    <row r="24" spans="2:8">
      <c r="B24" s="880"/>
      <c r="C24" s="872" t="s">
        <v>1268</v>
      </c>
      <c r="D24" s="872" t="s">
        <v>1281</v>
      </c>
      <c r="E24" s="872">
        <v>50</v>
      </c>
      <c r="F24" s="878"/>
      <c r="G24" s="880"/>
      <c r="H24" s="880"/>
    </row>
    <row r="25" spans="2:8">
      <c r="B25" s="880"/>
      <c r="C25" s="872" t="s">
        <v>1268</v>
      </c>
      <c r="D25" s="872" t="s">
        <v>1281</v>
      </c>
      <c r="E25" s="872">
        <v>501</v>
      </c>
      <c r="F25" s="878"/>
      <c r="G25" s="880"/>
      <c r="H25" s="880"/>
    </row>
    <row r="26" spans="2:8">
      <c r="B26" s="880"/>
      <c r="C26" s="872" t="s">
        <v>1268</v>
      </c>
      <c r="D26" s="872" t="s">
        <v>1281</v>
      </c>
      <c r="E26" s="872">
        <v>5010</v>
      </c>
      <c r="F26" s="878"/>
      <c r="G26" s="880"/>
      <c r="H26" s="880"/>
    </row>
    <row r="27" spans="2:8">
      <c r="B27" s="880"/>
      <c r="C27" s="872" t="s">
        <v>1268</v>
      </c>
      <c r="D27" s="872" t="s">
        <v>1281</v>
      </c>
      <c r="E27" s="872">
        <v>502</v>
      </c>
      <c r="F27" s="878"/>
      <c r="G27" s="880"/>
      <c r="H27" s="880"/>
    </row>
    <row r="28" spans="2:8">
      <c r="B28" s="880"/>
      <c r="C28" s="872" t="s">
        <v>1268</v>
      </c>
      <c r="D28" s="872" t="s">
        <v>1281</v>
      </c>
      <c r="E28" s="872">
        <v>5020</v>
      </c>
      <c r="F28" s="878"/>
      <c r="G28" s="880"/>
      <c r="H28" s="880"/>
    </row>
    <row r="29" spans="2:8">
      <c r="B29" s="880"/>
      <c r="C29" s="872" t="s">
        <v>1268</v>
      </c>
      <c r="D29" s="872" t="s">
        <v>1281</v>
      </c>
      <c r="E29" s="872">
        <v>5222</v>
      </c>
      <c r="F29" s="878"/>
      <c r="G29" s="880"/>
      <c r="H29" s="880"/>
    </row>
    <row r="30" spans="2:8">
      <c r="B30" s="880"/>
      <c r="C30" s="872" t="s">
        <v>1268</v>
      </c>
      <c r="D30" s="872" t="s">
        <v>1281</v>
      </c>
      <c r="E30" s="872">
        <v>5224</v>
      </c>
      <c r="F30" s="878"/>
      <c r="G30" s="880"/>
      <c r="H30" s="880"/>
    </row>
    <row r="31" spans="2:8">
      <c r="B31" s="880"/>
      <c r="C31" s="872" t="s">
        <v>1268</v>
      </c>
      <c r="D31" s="872" t="s">
        <v>1281</v>
      </c>
      <c r="E31" s="872">
        <v>5229</v>
      </c>
      <c r="F31" s="881"/>
      <c r="G31" s="880"/>
      <c r="H31" s="880"/>
    </row>
    <row r="32" spans="2:8">
      <c r="B32" s="880"/>
      <c r="C32" s="872" t="s">
        <v>1263</v>
      </c>
      <c r="D32" s="872" t="s">
        <v>1283</v>
      </c>
      <c r="E32" s="872">
        <v>27</v>
      </c>
      <c r="F32" s="875" t="s">
        <v>1284</v>
      </c>
      <c r="G32" s="880"/>
    </row>
    <row r="33" spans="2:7">
      <c r="B33" s="880"/>
      <c r="C33" s="872" t="s">
        <v>1263</v>
      </c>
      <c r="D33" s="872" t="s">
        <v>1283</v>
      </c>
      <c r="E33" s="872">
        <v>2712</v>
      </c>
      <c r="F33" s="878"/>
      <c r="G33" s="880"/>
    </row>
    <row r="34" spans="2:7">
      <c r="B34" s="880"/>
      <c r="C34" s="872" t="s">
        <v>1263</v>
      </c>
      <c r="D34" s="872" t="s">
        <v>1283</v>
      </c>
      <c r="E34" s="872">
        <v>3314</v>
      </c>
      <c r="F34" s="878"/>
      <c r="G34" s="880"/>
    </row>
    <row r="35" spans="2:7">
      <c r="B35" s="880"/>
      <c r="C35" s="872" t="s">
        <v>1263</v>
      </c>
      <c r="D35" s="872" t="s">
        <v>1283</v>
      </c>
      <c r="E35" s="872">
        <v>35</v>
      </c>
      <c r="F35" s="878"/>
      <c r="G35" s="880"/>
    </row>
    <row r="36" spans="2:7">
      <c r="B36" s="880"/>
      <c r="C36" s="872" t="s">
        <v>1263</v>
      </c>
      <c r="D36" s="872" t="s">
        <v>1283</v>
      </c>
      <c r="E36" s="872">
        <v>351</v>
      </c>
      <c r="F36" s="878"/>
      <c r="G36" s="880"/>
    </row>
    <row r="37" spans="2:7">
      <c r="B37" s="880"/>
      <c r="C37" s="872" t="s">
        <v>1263</v>
      </c>
      <c r="D37" s="872" t="s">
        <v>1283</v>
      </c>
      <c r="E37" s="872">
        <v>3511</v>
      </c>
      <c r="F37" s="878"/>
      <c r="G37" s="880"/>
    </row>
    <row r="38" spans="2:7">
      <c r="B38" s="880"/>
      <c r="C38" s="872" t="s">
        <v>1263</v>
      </c>
      <c r="D38" s="872" t="s">
        <v>1283</v>
      </c>
      <c r="E38" s="872">
        <v>3512</v>
      </c>
      <c r="F38" s="878"/>
      <c r="G38" s="880"/>
    </row>
    <row r="39" spans="2:7">
      <c r="B39" s="880"/>
      <c r="C39" s="872" t="s">
        <v>1263</v>
      </c>
      <c r="D39" s="872" t="s">
        <v>1283</v>
      </c>
      <c r="E39" s="872">
        <v>3513</v>
      </c>
      <c r="F39" s="878"/>
    </row>
    <row r="40" spans="2:7">
      <c r="B40" s="880"/>
      <c r="C40" s="872" t="s">
        <v>1263</v>
      </c>
      <c r="D40" s="872" t="s">
        <v>1283</v>
      </c>
      <c r="E40" s="872">
        <v>3514</v>
      </c>
      <c r="F40" s="878"/>
    </row>
    <row r="41" spans="2:7">
      <c r="B41" s="880"/>
      <c r="C41" s="872" t="s">
        <v>1263</v>
      </c>
      <c r="D41" s="872" t="s">
        <v>1283</v>
      </c>
      <c r="E41" s="872">
        <v>4321</v>
      </c>
      <c r="F41" s="882"/>
    </row>
    <row r="42" spans="2:7">
      <c r="B42" s="880"/>
      <c r="C42" s="872" t="s">
        <v>1265</v>
      </c>
      <c r="D42" s="872" t="s">
        <v>1285</v>
      </c>
      <c r="E42" s="872">
        <v>91</v>
      </c>
      <c r="F42" s="875" t="s">
        <v>1286</v>
      </c>
    </row>
    <row r="43" spans="2:7">
      <c r="B43" s="880"/>
      <c r="C43" s="872" t="s">
        <v>1265</v>
      </c>
      <c r="D43" s="872" t="s">
        <v>1285</v>
      </c>
      <c r="E43" s="872">
        <v>910</v>
      </c>
      <c r="F43" s="878"/>
    </row>
    <row r="44" spans="2:7">
      <c r="B44" s="880"/>
      <c r="C44" s="872" t="s">
        <v>1265</v>
      </c>
      <c r="D44" s="872" t="s">
        <v>1285</v>
      </c>
      <c r="E44" s="872">
        <v>192</v>
      </c>
      <c r="F44" s="878"/>
    </row>
    <row r="45" spans="2:7">
      <c r="B45" s="880"/>
      <c r="C45" s="872" t="s">
        <v>1265</v>
      </c>
      <c r="D45" s="872" t="s">
        <v>1285</v>
      </c>
      <c r="E45" s="872">
        <v>1920</v>
      </c>
      <c r="F45" s="878"/>
    </row>
    <row r="46" spans="2:7">
      <c r="B46" s="880"/>
      <c r="C46" s="872" t="s">
        <v>1265</v>
      </c>
      <c r="D46" s="872" t="s">
        <v>1285</v>
      </c>
      <c r="E46" s="872">
        <v>2014</v>
      </c>
      <c r="F46" s="878"/>
    </row>
    <row r="47" spans="2:7">
      <c r="B47" s="880"/>
      <c r="C47" s="872" t="s">
        <v>1265</v>
      </c>
      <c r="D47" s="872" t="s">
        <v>1285</v>
      </c>
      <c r="E47" s="872">
        <v>352</v>
      </c>
      <c r="F47" s="878"/>
    </row>
    <row r="48" spans="2:7">
      <c r="B48" s="880"/>
      <c r="C48" s="872" t="s">
        <v>1265</v>
      </c>
      <c r="D48" s="872" t="s">
        <v>1285</v>
      </c>
      <c r="E48" s="872">
        <v>3521</v>
      </c>
      <c r="F48" s="878"/>
    </row>
    <row r="49" spans="2:6">
      <c r="B49" s="880"/>
      <c r="C49" s="872" t="s">
        <v>1265</v>
      </c>
      <c r="D49" s="872" t="s">
        <v>1285</v>
      </c>
      <c r="E49" s="872">
        <v>3522</v>
      </c>
      <c r="F49" s="878"/>
    </row>
    <row r="50" spans="2:6">
      <c r="B50" s="880"/>
      <c r="C50" s="872" t="s">
        <v>1265</v>
      </c>
      <c r="D50" s="872" t="s">
        <v>1285</v>
      </c>
      <c r="E50" s="872">
        <v>3523</v>
      </c>
      <c r="F50" s="878"/>
    </row>
    <row r="51" spans="2:6">
      <c r="B51" s="880"/>
      <c r="C51" s="872" t="s">
        <v>1265</v>
      </c>
      <c r="D51" s="872" t="s">
        <v>1285</v>
      </c>
      <c r="E51" s="872">
        <v>4612</v>
      </c>
      <c r="F51" s="878"/>
    </row>
    <row r="52" spans="2:6">
      <c r="B52" s="880"/>
      <c r="C52" s="872" t="s">
        <v>1265</v>
      </c>
      <c r="D52" s="872" t="s">
        <v>1285</v>
      </c>
      <c r="E52" s="872">
        <v>4671</v>
      </c>
      <c r="F52" s="878"/>
    </row>
    <row r="53" spans="2:6">
      <c r="B53" s="880"/>
      <c r="C53" s="872" t="s">
        <v>1265</v>
      </c>
      <c r="D53" s="872" t="s">
        <v>1285</v>
      </c>
      <c r="E53" s="872">
        <v>6</v>
      </c>
      <c r="F53" s="878"/>
    </row>
    <row r="54" spans="2:6">
      <c r="B54" s="880"/>
      <c r="C54" s="872" t="s">
        <v>1265</v>
      </c>
      <c r="D54" s="872" t="s">
        <v>1285</v>
      </c>
      <c r="E54" s="872">
        <v>61</v>
      </c>
      <c r="F54" s="878"/>
    </row>
    <row r="55" spans="2:6">
      <c r="B55" s="880"/>
      <c r="C55" s="872" t="s">
        <v>1265</v>
      </c>
      <c r="D55" s="872" t="s">
        <v>1285</v>
      </c>
      <c r="E55" s="872">
        <v>610</v>
      </c>
      <c r="F55" s="878"/>
    </row>
    <row r="56" spans="2:6">
      <c r="B56" s="880"/>
      <c r="C56" s="872" t="s">
        <v>1265</v>
      </c>
      <c r="D56" s="872" t="s">
        <v>1285</v>
      </c>
      <c r="E56" s="872">
        <v>62</v>
      </c>
      <c r="F56" s="878"/>
    </row>
    <row r="57" spans="2:6">
      <c r="B57" s="880"/>
      <c r="C57" s="872" t="s">
        <v>1265</v>
      </c>
      <c r="D57" s="872" t="s">
        <v>1285</v>
      </c>
      <c r="E57" s="872">
        <v>620</v>
      </c>
      <c r="F57" s="878"/>
    </row>
    <row r="58" spans="2:6">
      <c r="B58" s="880"/>
      <c r="C58" s="872" t="s">
        <v>1270</v>
      </c>
      <c r="D58" s="872" t="s">
        <v>1287</v>
      </c>
      <c r="E58" s="872">
        <v>24</v>
      </c>
      <c r="F58" s="875" t="s">
        <v>1288</v>
      </c>
    </row>
    <row r="59" spans="2:6">
      <c r="B59" s="880"/>
      <c r="C59" s="872" t="s">
        <v>1270</v>
      </c>
      <c r="D59" s="872" t="s">
        <v>1287</v>
      </c>
      <c r="E59" s="872">
        <v>241</v>
      </c>
      <c r="F59" s="878"/>
    </row>
    <row r="60" spans="2:6">
      <c r="B60" s="880"/>
      <c r="C60" s="872" t="s">
        <v>1270</v>
      </c>
      <c r="D60" s="872" t="s">
        <v>1287</v>
      </c>
      <c r="E60" s="872">
        <v>2410</v>
      </c>
      <c r="F60" s="878"/>
    </row>
    <row r="61" spans="2:6">
      <c r="B61" s="880"/>
      <c r="C61" s="872" t="s">
        <v>1270</v>
      </c>
      <c r="D61" s="872" t="s">
        <v>1287</v>
      </c>
      <c r="E61" s="872">
        <v>242</v>
      </c>
      <c r="F61" s="878"/>
    </row>
    <row r="62" spans="2:6">
      <c r="B62" s="880"/>
      <c r="C62" s="872" t="s">
        <v>1270</v>
      </c>
      <c r="D62" s="872" t="s">
        <v>1287</v>
      </c>
      <c r="E62" s="872">
        <v>2420</v>
      </c>
      <c r="F62" s="878"/>
    </row>
    <row r="63" spans="2:6">
      <c r="B63" s="880"/>
      <c r="C63" s="872" t="s">
        <v>1270</v>
      </c>
      <c r="D63" s="872" t="s">
        <v>1287</v>
      </c>
      <c r="E63" s="872">
        <v>2434</v>
      </c>
      <c r="F63" s="878"/>
    </row>
    <row r="64" spans="2:6">
      <c r="B64" s="880"/>
      <c r="C64" s="872" t="s">
        <v>1270</v>
      </c>
      <c r="D64" s="872" t="s">
        <v>1287</v>
      </c>
      <c r="E64" s="872">
        <v>244</v>
      </c>
      <c r="F64" s="878"/>
    </row>
    <row r="65" spans="2:6">
      <c r="B65" s="880"/>
      <c r="C65" s="872" t="s">
        <v>1270</v>
      </c>
      <c r="D65" s="872" t="s">
        <v>1287</v>
      </c>
      <c r="E65" s="872">
        <v>2442</v>
      </c>
      <c r="F65" s="878"/>
    </row>
    <row r="66" spans="2:6">
      <c r="B66" s="880"/>
      <c r="C66" s="872" t="s">
        <v>1270</v>
      </c>
      <c r="D66" s="872" t="s">
        <v>1287</v>
      </c>
      <c r="E66" s="872">
        <v>2444</v>
      </c>
      <c r="F66" s="878"/>
    </row>
    <row r="67" spans="2:6">
      <c r="B67" s="880"/>
      <c r="C67" s="872" t="s">
        <v>1270</v>
      </c>
      <c r="D67" s="872" t="s">
        <v>1287</v>
      </c>
      <c r="E67" s="872">
        <v>2445</v>
      </c>
      <c r="F67" s="878"/>
    </row>
    <row r="68" spans="2:6">
      <c r="B68" s="880"/>
      <c r="C68" s="872" t="s">
        <v>1270</v>
      </c>
      <c r="D68" s="872" t="s">
        <v>1287</v>
      </c>
      <c r="E68" s="872">
        <v>245</v>
      </c>
      <c r="F68" s="878"/>
    </row>
    <row r="69" spans="2:6">
      <c r="B69" s="880"/>
      <c r="C69" s="872" t="s">
        <v>1270</v>
      </c>
      <c r="D69" s="872" t="s">
        <v>1287</v>
      </c>
      <c r="E69" s="872">
        <v>2451</v>
      </c>
      <c r="F69" s="878"/>
    </row>
    <row r="70" spans="2:6">
      <c r="B70" s="880"/>
      <c r="C70" s="872" t="s">
        <v>1270</v>
      </c>
      <c r="D70" s="872" t="s">
        <v>1287</v>
      </c>
      <c r="E70" s="872">
        <v>2452</v>
      </c>
      <c r="F70" s="878"/>
    </row>
    <row r="71" spans="2:6">
      <c r="B71" s="880"/>
      <c r="C71" s="872" t="s">
        <v>1270</v>
      </c>
      <c r="D71" s="872" t="s">
        <v>1287</v>
      </c>
      <c r="E71" s="872">
        <v>25</v>
      </c>
      <c r="F71" s="878"/>
    </row>
    <row r="72" spans="2:6">
      <c r="B72" s="880"/>
      <c r="C72" s="872" t="s">
        <v>1270</v>
      </c>
      <c r="D72" s="872" t="s">
        <v>1287</v>
      </c>
      <c r="E72" s="872">
        <v>251</v>
      </c>
      <c r="F72" s="878"/>
    </row>
    <row r="73" spans="2:6">
      <c r="B73" s="880"/>
      <c r="C73" s="872" t="s">
        <v>1270</v>
      </c>
      <c r="D73" s="872" t="s">
        <v>1287</v>
      </c>
      <c r="E73" s="872">
        <v>2511</v>
      </c>
      <c r="F73" s="878"/>
    </row>
    <row r="74" spans="2:6">
      <c r="B74" s="880"/>
      <c r="C74" s="872" t="s">
        <v>1270</v>
      </c>
      <c r="D74" s="872" t="s">
        <v>1287</v>
      </c>
      <c r="E74" s="872">
        <v>4672</v>
      </c>
      <c r="F74" s="878"/>
    </row>
    <row r="75" spans="2:6">
      <c r="B75" s="880"/>
      <c r="C75" s="872" t="s">
        <v>1270</v>
      </c>
      <c r="D75" s="872" t="s">
        <v>1289</v>
      </c>
      <c r="E75" s="872">
        <v>5</v>
      </c>
      <c r="F75" s="878"/>
    </row>
    <row r="76" spans="2:6">
      <c r="B76" s="880"/>
      <c r="C76" s="872" t="s">
        <v>1270</v>
      </c>
      <c r="D76" s="872" t="s">
        <v>1289</v>
      </c>
      <c r="E76" s="872">
        <v>51</v>
      </c>
      <c r="F76" s="878"/>
    </row>
    <row r="77" spans="2:6">
      <c r="B77" s="880"/>
      <c r="C77" s="872" t="s">
        <v>1270</v>
      </c>
      <c r="D77" s="872" t="s">
        <v>1289</v>
      </c>
      <c r="E77" s="872">
        <v>510</v>
      </c>
      <c r="F77" s="878"/>
    </row>
    <row r="78" spans="2:6">
      <c r="B78" s="880"/>
      <c r="C78" s="872" t="s">
        <v>1270</v>
      </c>
      <c r="D78" s="872" t="s">
        <v>1289</v>
      </c>
      <c r="E78" s="872">
        <v>52</v>
      </c>
      <c r="F78" s="878"/>
    </row>
    <row r="79" spans="2:6">
      <c r="B79" s="880"/>
      <c r="C79" s="872" t="s">
        <v>1270</v>
      </c>
      <c r="D79" s="872" t="s">
        <v>1289</v>
      </c>
      <c r="E79" s="872">
        <v>520</v>
      </c>
      <c r="F79" s="878"/>
    </row>
    <row r="80" spans="2:6">
      <c r="B80" s="880"/>
      <c r="C80" s="872" t="s">
        <v>1270</v>
      </c>
      <c r="D80" s="872" t="s">
        <v>1287</v>
      </c>
      <c r="E80" s="872">
        <v>7</v>
      </c>
      <c r="F80" s="878"/>
    </row>
    <row r="81" spans="2:6">
      <c r="B81" s="880"/>
      <c r="C81" s="872" t="s">
        <v>1270</v>
      </c>
      <c r="D81" s="872" t="s">
        <v>1287</v>
      </c>
      <c r="E81" s="872">
        <v>72</v>
      </c>
      <c r="F81" s="878"/>
    </row>
    <row r="82" spans="2:6">
      <c r="B82" s="880"/>
      <c r="C82" s="872" t="s">
        <v>1270</v>
      </c>
      <c r="D82" s="872" t="s">
        <v>1287</v>
      </c>
      <c r="E82" s="872">
        <v>729</v>
      </c>
      <c r="F82" s="882"/>
    </row>
    <row r="83" spans="2:6">
      <c r="B83" s="880"/>
      <c r="C83" s="872" t="s">
        <v>1265</v>
      </c>
      <c r="D83" s="872" t="s">
        <v>1289</v>
      </c>
      <c r="E83" s="872">
        <v>8</v>
      </c>
      <c r="F83" s="875" t="s">
        <v>1286</v>
      </c>
    </row>
    <row r="84" spans="2:6">
      <c r="B84" s="880"/>
      <c r="C84" s="872" t="s">
        <v>1265</v>
      </c>
      <c r="D84" s="872" t="s">
        <v>1289</v>
      </c>
      <c r="E84" s="872">
        <v>9</v>
      </c>
      <c r="F84" s="878"/>
    </row>
    <row r="85" spans="2:6">
      <c r="B85" s="880"/>
      <c r="C85" s="872" t="s">
        <v>1269</v>
      </c>
      <c r="D85" s="872" t="s">
        <v>1290</v>
      </c>
      <c r="E85" s="872">
        <v>235</v>
      </c>
      <c r="F85" s="875" t="s">
        <v>1288</v>
      </c>
    </row>
    <row r="86" spans="2:6">
      <c r="B86" s="880"/>
      <c r="C86" s="872" t="s">
        <v>1269</v>
      </c>
      <c r="D86" s="872" t="s">
        <v>1290</v>
      </c>
      <c r="E86" s="872">
        <v>2351</v>
      </c>
      <c r="F86" s="878"/>
    </row>
    <row r="87" spans="2:6">
      <c r="B87" s="880"/>
      <c r="C87" s="872" t="s">
        <v>1269</v>
      </c>
      <c r="D87" s="872" t="s">
        <v>1290</v>
      </c>
      <c r="E87" s="872">
        <v>2352</v>
      </c>
      <c r="F87" s="878"/>
    </row>
    <row r="88" spans="2:6">
      <c r="B88" s="880"/>
      <c r="C88" s="872" t="s">
        <v>1269</v>
      </c>
      <c r="D88" s="872" t="s">
        <v>1290</v>
      </c>
      <c r="E88" s="872">
        <v>236</v>
      </c>
      <c r="F88" s="878"/>
    </row>
    <row r="89" spans="2:6">
      <c r="B89" s="880"/>
      <c r="C89" s="872" t="s">
        <v>1269</v>
      </c>
      <c r="D89" s="872" t="s">
        <v>1290</v>
      </c>
      <c r="E89" s="872">
        <v>2361</v>
      </c>
      <c r="F89" s="878"/>
    </row>
    <row r="90" spans="2:6">
      <c r="B90" s="880"/>
      <c r="C90" s="872" t="s">
        <v>1269</v>
      </c>
      <c r="D90" s="872" t="s">
        <v>1290</v>
      </c>
      <c r="E90" s="872">
        <v>2363</v>
      </c>
      <c r="F90" s="878"/>
    </row>
    <row r="91" spans="2:6">
      <c r="B91" s="880"/>
      <c r="C91" s="872" t="s">
        <v>1269</v>
      </c>
      <c r="D91" s="872" t="s">
        <v>1290</v>
      </c>
      <c r="E91" s="872">
        <v>2364</v>
      </c>
      <c r="F91" s="878"/>
    </row>
    <row r="92" spans="2:6">
      <c r="B92" s="880"/>
      <c r="C92" s="872" t="s">
        <v>1269</v>
      </c>
      <c r="D92" s="872" t="s">
        <v>1290</v>
      </c>
      <c r="E92" s="872">
        <v>811</v>
      </c>
      <c r="F92" s="878"/>
    </row>
    <row r="93" spans="2:6">
      <c r="B93" s="880"/>
      <c r="C93" s="872" t="s">
        <v>1269</v>
      </c>
      <c r="D93" s="872" t="s">
        <v>1290</v>
      </c>
      <c r="E93" s="872">
        <v>89</v>
      </c>
      <c r="F93" s="882"/>
    </row>
    <row r="94" spans="2:6">
      <c r="B94" s="880"/>
      <c r="C94" s="872" t="s">
        <v>1291</v>
      </c>
      <c r="D94" s="872" t="s">
        <v>1291</v>
      </c>
      <c r="E94" s="872">
        <v>3030</v>
      </c>
      <c r="F94" s="875" t="s">
        <v>1292</v>
      </c>
    </row>
    <row r="95" spans="2:6">
      <c r="B95" s="880"/>
      <c r="C95" s="872" t="s">
        <v>1291</v>
      </c>
      <c r="D95" s="872" t="s">
        <v>1291</v>
      </c>
      <c r="E95" s="872">
        <v>3316</v>
      </c>
      <c r="F95" s="878"/>
    </row>
    <row r="96" spans="2:6">
      <c r="B96" s="880"/>
      <c r="C96" s="872" t="s">
        <v>1291</v>
      </c>
      <c r="D96" s="872" t="s">
        <v>1291</v>
      </c>
      <c r="E96" s="872">
        <v>511</v>
      </c>
      <c r="F96" s="878"/>
    </row>
    <row r="97" spans="2:6">
      <c r="B97" s="880"/>
      <c r="C97" s="872" t="s">
        <v>1291</v>
      </c>
      <c r="D97" s="872" t="s">
        <v>1291</v>
      </c>
      <c r="E97" s="872">
        <v>5110</v>
      </c>
      <c r="F97" s="878"/>
    </row>
    <row r="98" spans="2:6">
      <c r="B98" s="880"/>
      <c r="C98" s="872" t="s">
        <v>1291</v>
      </c>
      <c r="D98" s="872" t="s">
        <v>1291</v>
      </c>
      <c r="E98" s="872">
        <v>512</v>
      </c>
      <c r="F98" s="878"/>
    </row>
    <row r="99" spans="2:6">
      <c r="B99" s="880"/>
      <c r="C99" s="872" t="s">
        <v>1291</v>
      </c>
      <c r="D99" s="872" t="s">
        <v>1291</v>
      </c>
      <c r="E99" s="872">
        <v>5121</v>
      </c>
      <c r="F99" s="878"/>
    </row>
    <row r="100" spans="2:6">
      <c r="B100" s="880"/>
      <c r="C100" s="872" t="s">
        <v>1291</v>
      </c>
      <c r="D100" s="872" t="s">
        <v>1291</v>
      </c>
      <c r="E100" s="872">
        <v>5223</v>
      </c>
      <c r="F100" s="882"/>
    </row>
    <row r="101" spans="2:6">
      <c r="B101" s="880"/>
      <c r="C101" s="872" t="s">
        <v>1293</v>
      </c>
      <c r="D101" s="872" t="s">
        <v>1293</v>
      </c>
      <c r="E101" s="872">
        <v>2815</v>
      </c>
      <c r="F101" s="875" t="s">
        <v>1294</v>
      </c>
    </row>
    <row r="102" spans="2:6">
      <c r="B102" s="880"/>
      <c r="C102" s="872" t="s">
        <v>1293</v>
      </c>
      <c r="D102" s="872" t="s">
        <v>1293</v>
      </c>
      <c r="E102" s="872">
        <v>29</v>
      </c>
      <c r="F102" s="878"/>
    </row>
    <row r="103" spans="2:6">
      <c r="B103" s="880"/>
      <c r="C103" s="872" t="s">
        <v>1293</v>
      </c>
      <c r="D103" s="872" t="s">
        <v>1293</v>
      </c>
      <c r="E103" s="872">
        <v>291</v>
      </c>
      <c r="F103" s="878"/>
    </row>
    <row r="104" spans="2:6">
      <c r="B104" s="880"/>
      <c r="C104" s="872" t="s">
        <v>1293</v>
      </c>
      <c r="D104" s="872" t="s">
        <v>1293</v>
      </c>
      <c r="E104" s="872">
        <v>2910</v>
      </c>
      <c r="F104" s="878"/>
    </row>
    <row r="105" spans="2:6">
      <c r="B105" s="880"/>
      <c r="C105" s="872" t="s">
        <v>1293</v>
      </c>
      <c r="D105" s="872" t="s">
        <v>1293</v>
      </c>
      <c r="E105" s="872">
        <v>292</v>
      </c>
      <c r="F105" s="878"/>
    </row>
    <row r="106" spans="2:6">
      <c r="B106" s="880"/>
      <c r="C106" s="872" t="s">
        <v>1293</v>
      </c>
      <c r="D106" s="872" t="s">
        <v>1293</v>
      </c>
      <c r="E106" s="872">
        <v>2920</v>
      </c>
      <c r="F106" s="878"/>
    </row>
    <row r="107" spans="2:6">
      <c r="B107" s="880"/>
      <c r="C107" s="872" t="s">
        <v>1293</v>
      </c>
      <c r="D107" s="872" t="s">
        <v>1293</v>
      </c>
      <c r="E107" s="872">
        <v>293</v>
      </c>
      <c r="F107" s="878"/>
    </row>
    <row r="108" spans="2:6">
      <c r="B108" s="880"/>
      <c r="C108" s="872" t="s">
        <v>1293</v>
      </c>
      <c r="D108" s="872" t="s">
        <v>1293</v>
      </c>
      <c r="E108" s="872">
        <v>2932</v>
      </c>
      <c r="F108" s="882"/>
    </row>
    <row r="109" spans="2:6">
      <c r="F109" s="2"/>
    </row>
    <row r="110" spans="2:6">
      <c r="F110" s="2"/>
    </row>
    <row r="111" spans="2:6">
      <c r="F111" s="2"/>
    </row>
    <row r="112" spans="2:6">
      <c r="F112" s="2"/>
    </row>
  </sheetData>
  <mergeCells count="12">
    <mergeCell ref="F42:F57"/>
    <mergeCell ref="F58:F82"/>
    <mergeCell ref="F83:F84"/>
    <mergeCell ref="F85:F93"/>
    <mergeCell ref="F94:F100"/>
    <mergeCell ref="F101:F108"/>
    <mergeCell ref="C3:E3"/>
    <mergeCell ref="D6:D14"/>
    <mergeCell ref="D18:E18"/>
    <mergeCell ref="F18:F19"/>
    <mergeCell ref="F20:F30"/>
    <mergeCell ref="F32:F41"/>
  </mergeCells>
  <pageMargins left="0.7" right="0.7" top="0.75" bottom="0.75" header="0.3" footer="0.3"/>
  <pageSetup paperSize="9" orientation="portrait" r:id="rId1"/>
  <headerFooter>
    <oddHeader>&amp;L&amp;"Calibri"&amp;12&amp;K000000EBA Regular Use&amp;1#</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81891-C0C2-43D1-85A1-C84512B6E65B}">
  <sheetPr codeName="Sheet28"/>
  <dimension ref="B2:G9"/>
  <sheetViews>
    <sheetView zoomScale="120" zoomScaleNormal="120" workbookViewId="0">
      <selection activeCell="P6" sqref="P6"/>
    </sheetView>
  </sheetViews>
  <sheetFormatPr defaultColWidth="9.08984375" defaultRowHeight="14.5"/>
  <cols>
    <col min="1" max="1" width="10.90625" style="850" customWidth="1"/>
    <col min="2" max="2" width="3.54296875" style="850" customWidth="1"/>
    <col min="3" max="3" width="14.08984375" style="850" customWidth="1"/>
    <col min="4" max="4" width="16.08984375" style="850" customWidth="1"/>
    <col min="5" max="5" width="14.54296875" style="850" customWidth="1"/>
    <col min="6" max="6" width="16.54296875" style="850" customWidth="1"/>
    <col min="7" max="7" width="16.453125" style="850" customWidth="1"/>
    <col min="8" max="16384" width="9.08984375" style="850"/>
  </cols>
  <sheetData>
    <row r="2" spans="2:7">
      <c r="C2" s="779" t="s">
        <v>114</v>
      </c>
    </row>
    <row r="3" spans="2:7">
      <c r="C3" s="883"/>
      <c r="D3" s="884"/>
      <c r="E3" s="884"/>
      <c r="F3" s="884"/>
      <c r="G3" s="884"/>
    </row>
    <row r="4" spans="2:7">
      <c r="C4" s="885" t="s">
        <v>131</v>
      </c>
      <c r="D4" s="885" t="s">
        <v>132</v>
      </c>
      <c r="E4" s="885" t="s">
        <v>133</v>
      </c>
      <c r="F4" s="103" t="s">
        <v>172</v>
      </c>
      <c r="G4" s="885" t="s">
        <v>173</v>
      </c>
    </row>
    <row r="5" spans="2:7" ht="72">
      <c r="C5" s="886" t="s">
        <v>1295</v>
      </c>
      <c r="D5" s="886" t="s">
        <v>1296</v>
      </c>
      <c r="E5" s="886" t="s">
        <v>1164</v>
      </c>
      <c r="F5" s="887" t="s">
        <v>1297</v>
      </c>
      <c r="G5" s="888" t="s">
        <v>1298</v>
      </c>
    </row>
    <row r="6" spans="2:7">
      <c r="B6" s="782">
        <v>1</v>
      </c>
      <c r="C6" s="889"/>
      <c r="D6" s="889"/>
      <c r="E6" s="890"/>
      <c r="F6" s="891"/>
      <c r="G6" s="889"/>
    </row>
    <row r="7" spans="2:7">
      <c r="C7" s="817" t="s">
        <v>1299</v>
      </c>
      <c r="F7" s="2"/>
    </row>
    <row r="9" spans="2:7">
      <c r="C9" s="892" t="s">
        <v>1300</v>
      </c>
      <c r="D9" s="893"/>
      <c r="E9" s="893"/>
      <c r="F9" s="893"/>
      <c r="G9" s="893"/>
    </row>
  </sheetData>
  <mergeCells count="2">
    <mergeCell ref="C3:G3"/>
    <mergeCell ref="C9:G9"/>
  </mergeCells>
  <pageMargins left="0.7" right="0.7" top="0.75" bottom="0.75" header="0.3" footer="0.3"/>
  <pageSetup orientation="portrait" r:id="rId1"/>
  <headerFooter>
    <oddHeader>&amp;L&amp;"Calibri"&amp;12&amp;K000000EBA Regular Use&amp;1#</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9F897-D21B-4107-8F31-2A4E4B693F66}">
  <sheetPr codeName="Sheet33"/>
  <dimension ref="B1:Q23"/>
  <sheetViews>
    <sheetView zoomScale="85" zoomScaleNormal="85" workbookViewId="0">
      <selection activeCell="P6" sqref="P6"/>
    </sheetView>
  </sheetViews>
  <sheetFormatPr defaultColWidth="8.90625" defaultRowHeight="13"/>
  <cols>
    <col min="1" max="1" width="8.90625" style="817"/>
    <col min="2" max="2" width="3" style="817" bestFit="1" customWidth="1"/>
    <col min="3" max="3" width="75.54296875" style="817" customWidth="1"/>
    <col min="4" max="4" width="9.81640625" style="817" bestFit="1" customWidth="1"/>
    <col min="5" max="5" width="16.453125" style="817" bestFit="1" customWidth="1"/>
    <col min="6" max="11" width="16" style="817" customWidth="1"/>
    <col min="12" max="12" width="17.54296875" style="817" customWidth="1"/>
    <col min="13" max="13" width="14.08984375" style="817" bestFit="1" customWidth="1"/>
    <col min="14" max="14" width="12" style="817" customWidth="1"/>
    <col min="15" max="15" width="8.90625" style="817"/>
    <col min="16" max="16" width="13.54296875" style="817" bestFit="1" customWidth="1"/>
    <col min="17" max="17" width="13" style="817" bestFit="1" customWidth="1"/>
    <col min="18" max="16384" width="8.90625" style="817"/>
  </cols>
  <sheetData>
    <row r="1" spans="2:17" ht="14.5">
      <c r="C1" s="779" t="s">
        <v>115</v>
      </c>
    </row>
    <row r="2" spans="2:17">
      <c r="C2" s="894"/>
    </row>
    <row r="4" spans="2:17">
      <c r="C4" s="895" t="s">
        <v>131</v>
      </c>
      <c r="D4" s="896" t="s">
        <v>132</v>
      </c>
      <c r="E4" s="896" t="s">
        <v>133</v>
      </c>
      <c r="F4" s="896" t="s">
        <v>172</v>
      </c>
      <c r="G4" s="896" t="s">
        <v>173</v>
      </c>
      <c r="H4" s="896" t="s">
        <v>507</v>
      </c>
      <c r="I4" s="896" t="s">
        <v>393</v>
      </c>
      <c r="J4" s="896" t="s">
        <v>508</v>
      </c>
      <c r="K4" s="896" t="s">
        <v>509</v>
      </c>
      <c r="L4" s="896" t="s">
        <v>510</v>
      </c>
      <c r="M4" s="896" t="s">
        <v>511</v>
      </c>
      <c r="N4" s="897" t="s">
        <v>512</v>
      </c>
      <c r="O4" s="897" t="s">
        <v>513</v>
      </c>
      <c r="P4" s="897" t="s">
        <v>796</v>
      </c>
      <c r="Q4" s="897" t="s">
        <v>1301</v>
      </c>
    </row>
    <row r="5" spans="2:17">
      <c r="C5" s="790" t="s">
        <v>1302</v>
      </c>
      <c r="D5" s="898" t="s">
        <v>1154</v>
      </c>
      <c r="E5" s="899"/>
      <c r="F5" s="899"/>
      <c r="G5" s="899"/>
      <c r="H5" s="899"/>
      <c r="I5" s="899"/>
      <c r="J5" s="899"/>
      <c r="K5" s="899"/>
      <c r="L5" s="899"/>
      <c r="M5" s="899"/>
      <c r="N5" s="899"/>
      <c r="O5" s="899"/>
      <c r="P5" s="899"/>
      <c r="Q5" s="900"/>
    </row>
    <row r="6" spans="2:17" ht="32.25" customHeight="1">
      <c r="C6" s="901"/>
      <c r="D6" s="902"/>
      <c r="E6" s="903" t="s">
        <v>1303</v>
      </c>
      <c r="F6" s="904"/>
      <c r="G6" s="904"/>
      <c r="H6" s="904"/>
      <c r="I6" s="904"/>
      <c r="J6" s="904"/>
      <c r="K6" s="904"/>
      <c r="L6" s="904"/>
      <c r="M6" s="904"/>
      <c r="N6" s="904"/>
      <c r="O6" s="904"/>
      <c r="P6" s="904"/>
      <c r="Q6" s="905"/>
    </row>
    <row r="7" spans="2:17" ht="52.5" customHeight="1">
      <c r="C7" s="901"/>
      <c r="D7" s="902"/>
      <c r="E7" s="903" t="s">
        <v>1304</v>
      </c>
      <c r="F7" s="904"/>
      <c r="G7" s="904"/>
      <c r="H7" s="904"/>
      <c r="I7" s="905"/>
      <c r="J7" s="790" t="s">
        <v>1305</v>
      </c>
      <c r="K7" s="790" t="s">
        <v>1306</v>
      </c>
      <c r="L7" s="791" t="s">
        <v>1307</v>
      </c>
      <c r="M7" s="790" t="s">
        <v>1167</v>
      </c>
      <c r="N7" s="790" t="s">
        <v>1166</v>
      </c>
      <c r="O7" s="906" t="s">
        <v>799</v>
      </c>
      <c r="P7" s="907"/>
      <c r="Q7" s="908"/>
    </row>
    <row r="8" spans="2:17" ht="39">
      <c r="C8" s="799"/>
      <c r="D8" s="902"/>
      <c r="E8" s="909" t="s">
        <v>1158</v>
      </c>
      <c r="F8" s="909" t="s">
        <v>1159</v>
      </c>
      <c r="G8" s="909" t="s">
        <v>1160</v>
      </c>
      <c r="H8" s="909" t="s">
        <v>1161</v>
      </c>
      <c r="I8" s="794" t="s">
        <v>1162</v>
      </c>
      <c r="J8" s="799"/>
      <c r="K8" s="799"/>
      <c r="L8" s="800"/>
      <c r="M8" s="799"/>
      <c r="N8" s="799"/>
      <c r="O8" s="910"/>
      <c r="P8" s="911" t="s">
        <v>1308</v>
      </c>
      <c r="Q8" s="911" t="s">
        <v>1166</v>
      </c>
    </row>
    <row r="9" spans="2:17">
      <c r="B9" s="912">
        <v>1</v>
      </c>
      <c r="C9" s="870" t="s">
        <v>1170</v>
      </c>
      <c r="D9" s="812">
        <v>200324.93314773298</v>
      </c>
      <c r="E9" s="812">
        <v>200324.93314773298</v>
      </c>
      <c r="F9" s="812">
        <v>0</v>
      </c>
      <c r="G9" s="812">
        <v>0</v>
      </c>
      <c r="H9" s="812">
        <v>0</v>
      </c>
      <c r="I9" s="812">
        <v>2</v>
      </c>
      <c r="J9" s="812"/>
      <c r="K9" s="812">
        <v>200324.93314773298</v>
      </c>
      <c r="L9" s="812"/>
      <c r="M9" s="812">
        <v>56700</v>
      </c>
      <c r="N9" s="812">
        <v>0</v>
      </c>
      <c r="O9" s="812">
        <v>-3610.68</v>
      </c>
      <c r="P9" s="812">
        <v>-3294.36</v>
      </c>
      <c r="Q9" s="812">
        <v>0</v>
      </c>
    </row>
    <row r="10" spans="2:17">
      <c r="B10" s="912">
        <v>2</v>
      </c>
      <c r="C10" s="870" t="s">
        <v>1171</v>
      </c>
      <c r="D10" s="812"/>
      <c r="E10" s="812"/>
      <c r="F10" s="812"/>
      <c r="G10" s="812"/>
      <c r="H10" s="812"/>
      <c r="I10" s="812"/>
      <c r="J10" s="812"/>
      <c r="K10" s="812"/>
      <c r="L10" s="812"/>
      <c r="M10" s="812"/>
      <c r="N10" s="812"/>
      <c r="O10" s="812"/>
      <c r="P10" s="812"/>
      <c r="Q10" s="812"/>
    </row>
    <row r="11" spans="2:17">
      <c r="B11" s="912">
        <v>3</v>
      </c>
      <c r="C11" s="870" t="s">
        <v>1177</v>
      </c>
      <c r="D11" s="812">
        <v>54755.68</v>
      </c>
      <c r="E11" s="812">
        <v>54755.68</v>
      </c>
      <c r="F11" s="812">
        <v>0</v>
      </c>
      <c r="G11" s="812">
        <v>0</v>
      </c>
      <c r="H11" s="812">
        <v>0</v>
      </c>
      <c r="I11" s="812">
        <v>1</v>
      </c>
      <c r="J11" s="812"/>
      <c r="K11" s="812">
        <v>54755.68</v>
      </c>
      <c r="L11" s="812"/>
      <c r="M11" s="812">
        <v>54755.68</v>
      </c>
      <c r="N11" s="812">
        <v>0</v>
      </c>
      <c r="O11" s="812">
        <v>-38.22</v>
      </c>
      <c r="P11" s="812">
        <v>0</v>
      </c>
      <c r="Q11" s="812">
        <v>0</v>
      </c>
    </row>
    <row r="12" spans="2:17">
      <c r="B12" s="912">
        <v>4</v>
      </c>
      <c r="C12" s="870" t="s">
        <v>1202</v>
      </c>
      <c r="D12" s="812">
        <v>853000</v>
      </c>
      <c r="E12" s="812">
        <v>853000</v>
      </c>
      <c r="F12" s="812">
        <v>0</v>
      </c>
      <c r="G12" s="812">
        <v>0</v>
      </c>
      <c r="H12" s="812">
        <v>0</v>
      </c>
      <c r="I12" s="812">
        <v>3</v>
      </c>
      <c r="J12" s="812"/>
      <c r="K12" s="812">
        <v>853000</v>
      </c>
      <c r="L12" s="812"/>
      <c r="M12" s="812">
        <v>0</v>
      </c>
      <c r="N12" s="812">
        <v>0</v>
      </c>
      <c r="O12" s="812">
        <v>-16304.361399762754</v>
      </c>
      <c r="P12" s="812">
        <v>0</v>
      </c>
      <c r="Q12" s="812">
        <v>0</v>
      </c>
    </row>
    <row r="13" spans="2:17">
      <c r="B13" s="912">
        <v>5</v>
      </c>
      <c r="C13" s="870" t="s">
        <v>1207</v>
      </c>
      <c r="D13" s="812">
        <v>0</v>
      </c>
      <c r="E13" s="812">
        <v>0</v>
      </c>
      <c r="F13" s="812">
        <v>0</v>
      </c>
      <c r="G13" s="812">
        <v>0</v>
      </c>
      <c r="H13" s="812">
        <v>0</v>
      </c>
      <c r="I13" s="812"/>
      <c r="J13" s="812"/>
      <c r="K13" s="812">
        <v>0</v>
      </c>
      <c r="L13" s="812"/>
      <c r="M13" s="812">
        <v>0</v>
      </c>
      <c r="N13" s="812">
        <v>0</v>
      </c>
      <c r="O13" s="812">
        <v>0</v>
      </c>
      <c r="P13" s="812">
        <v>0</v>
      </c>
      <c r="Q13" s="812">
        <v>0</v>
      </c>
    </row>
    <row r="14" spans="2:17">
      <c r="B14" s="912">
        <v>6</v>
      </c>
      <c r="C14" s="870" t="s">
        <v>1208</v>
      </c>
      <c r="D14" s="812">
        <v>107571.76901813534</v>
      </c>
      <c r="E14" s="812">
        <v>107571.76901813534</v>
      </c>
      <c r="F14" s="812">
        <v>0</v>
      </c>
      <c r="G14" s="812">
        <v>0</v>
      </c>
      <c r="H14" s="812">
        <v>0</v>
      </c>
      <c r="I14" s="812">
        <v>2</v>
      </c>
      <c r="J14" s="812"/>
      <c r="K14" s="812">
        <v>107571.76901813534</v>
      </c>
      <c r="L14" s="812"/>
      <c r="M14" s="812">
        <v>10977.3161064285</v>
      </c>
      <c r="N14" s="812">
        <v>0</v>
      </c>
      <c r="O14" s="812">
        <v>-845.82</v>
      </c>
      <c r="P14" s="812">
        <v>-29.72</v>
      </c>
      <c r="Q14" s="812">
        <v>0</v>
      </c>
    </row>
    <row r="15" spans="2:17">
      <c r="B15" s="912">
        <v>7</v>
      </c>
      <c r="C15" s="870" t="s">
        <v>1212</v>
      </c>
      <c r="D15" s="812">
        <v>354680.2932071517</v>
      </c>
      <c r="E15" s="812">
        <v>354680.2932071517</v>
      </c>
      <c r="F15" s="812">
        <v>0</v>
      </c>
      <c r="G15" s="812">
        <v>0</v>
      </c>
      <c r="H15" s="812">
        <v>0</v>
      </c>
      <c r="I15" s="812">
        <v>2</v>
      </c>
      <c r="J15" s="812"/>
      <c r="K15" s="812">
        <v>354680.2932071517</v>
      </c>
      <c r="L15" s="812"/>
      <c r="M15" s="812">
        <v>0</v>
      </c>
      <c r="N15" s="812">
        <v>0</v>
      </c>
      <c r="O15" s="812">
        <v>-2514.11</v>
      </c>
      <c r="P15" s="812">
        <v>0</v>
      </c>
      <c r="Q15" s="812">
        <v>0</v>
      </c>
    </row>
    <row r="16" spans="2:17">
      <c r="B16" s="912">
        <v>8</v>
      </c>
      <c r="C16" s="870" t="s">
        <v>1213</v>
      </c>
      <c r="D16" s="812">
        <v>1768567.1756380796</v>
      </c>
      <c r="E16" s="812">
        <v>1768567.1756380796</v>
      </c>
      <c r="F16" s="812">
        <v>0</v>
      </c>
      <c r="G16" s="812">
        <v>0</v>
      </c>
      <c r="H16" s="812">
        <v>0</v>
      </c>
      <c r="I16" s="812">
        <v>4</v>
      </c>
      <c r="J16" s="812"/>
      <c r="K16" s="812">
        <v>1768567.1756380796</v>
      </c>
      <c r="L16" s="812"/>
      <c r="M16" s="812">
        <v>0</v>
      </c>
      <c r="N16" s="812">
        <v>0</v>
      </c>
      <c r="O16" s="812">
        <v>-2024.2</v>
      </c>
      <c r="P16" s="812">
        <v>0</v>
      </c>
      <c r="Q16" s="812">
        <v>0</v>
      </c>
    </row>
    <row r="17" spans="2:17">
      <c r="B17" s="912">
        <v>9</v>
      </c>
      <c r="C17" s="870" t="s">
        <v>1220</v>
      </c>
      <c r="D17" s="812">
        <v>13448172.966348844</v>
      </c>
      <c r="E17" s="812">
        <v>13448172.966348844</v>
      </c>
      <c r="F17" s="812">
        <v>0</v>
      </c>
      <c r="G17" s="812">
        <v>0</v>
      </c>
      <c r="H17" s="812">
        <v>0</v>
      </c>
      <c r="I17" s="812">
        <v>2</v>
      </c>
      <c r="J17" s="812"/>
      <c r="K17" s="812">
        <v>13448172.966348844</v>
      </c>
      <c r="L17" s="812"/>
      <c r="M17" s="812">
        <v>4315209.7058573216</v>
      </c>
      <c r="N17" s="812">
        <v>248892.8070033633</v>
      </c>
      <c r="O17" s="812">
        <v>-110479.5</v>
      </c>
      <c r="P17" s="812">
        <v>-78033.75</v>
      </c>
      <c r="Q17" s="812">
        <v>-13035.49</v>
      </c>
    </row>
    <row r="18" spans="2:17">
      <c r="B18" s="912">
        <v>10</v>
      </c>
      <c r="C18" s="870" t="s">
        <v>1309</v>
      </c>
      <c r="D18" s="812">
        <v>31906289.550000001</v>
      </c>
      <c r="E18" s="812">
        <v>4116356.48</v>
      </c>
      <c r="F18" s="812">
        <v>1766233.49</v>
      </c>
      <c r="G18" s="812">
        <v>5215996.91</v>
      </c>
      <c r="H18" s="812">
        <v>20807702.670000002</v>
      </c>
      <c r="I18" s="812">
        <v>20</v>
      </c>
      <c r="J18" s="812"/>
      <c r="K18" s="812">
        <v>31906289.550000001</v>
      </c>
      <c r="L18" s="812"/>
      <c r="M18" s="812">
        <v>2457666.3450000002</v>
      </c>
      <c r="N18" s="812">
        <v>152989.73000000001</v>
      </c>
      <c r="O18" s="812">
        <v>-88519.74</v>
      </c>
      <c r="P18" s="812">
        <v>-31781.63</v>
      </c>
      <c r="Q18" s="812">
        <v>-47827.47</v>
      </c>
    </row>
    <row r="19" spans="2:17">
      <c r="B19" s="912">
        <v>11</v>
      </c>
      <c r="C19" s="870" t="s">
        <v>1310</v>
      </c>
      <c r="D19" s="812">
        <v>18621130.949999999</v>
      </c>
      <c r="E19" s="812">
        <v>18621130.949999999</v>
      </c>
      <c r="F19" s="812">
        <v>0</v>
      </c>
      <c r="G19" s="812">
        <v>0</v>
      </c>
      <c r="H19" s="812">
        <v>0</v>
      </c>
      <c r="I19" s="812">
        <v>1</v>
      </c>
      <c r="J19" s="812"/>
      <c r="K19" s="812">
        <v>18621130.949999999</v>
      </c>
      <c r="L19" s="812"/>
      <c r="M19" s="812">
        <v>4207953.1100000003</v>
      </c>
      <c r="N19" s="812">
        <v>248892.81</v>
      </c>
      <c r="O19" s="812">
        <v>-156518.49</v>
      </c>
      <c r="P19" s="812">
        <v>-81162.39</v>
      </c>
      <c r="Q19" s="812">
        <v>-13035.49</v>
      </c>
    </row>
    <row r="20" spans="2:17">
      <c r="B20" s="912">
        <v>12</v>
      </c>
      <c r="C20" s="870" t="s">
        <v>1311</v>
      </c>
      <c r="D20" s="870"/>
      <c r="E20" s="870"/>
      <c r="F20" s="870"/>
      <c r="G20" s="870"/>
      <c r="H20" s="870"/>
      <c r="I20" s="870"/>
      <c r="J20" s="870"/>
      <c r="K20" s="870"/>
      <c r="L20" s="870"/>
      <c r="M20" s="870"/>
      <c r="N20" s="870"/>
      <c r="O20" s="912"/>
      <c r="P20" s="912"/>
      <c r="Q20" s="912"/>
    </row>
    <row r="21" spans="2:17">
      <c r="B21" s="912">
        <v>13</v>
      </c>
      <c r="C21" s="870" t="s">
        <v>1312</v>
      </c>
      <c r="D21" s="870"/>
      <c r="E21" s="870"/>
      <c r="F21" s="870"/>
      <c r="G21" s="870"/>
      <c r="H21" s="870"/>
      <c r="I21" s="870"/>
      <c r="J21" s="870"/>
      <c r="K21" s="870"/>
      <c r="L21" s="870"/>
      <c r="M21" s="870"/>
      <c r="N21" s="870"/>
      <c r="O21" s="870"/>
      <c r="P21" s="870"/>
      <c r="Q21" s="870"/>
    </row>
    <row r="23" spans="2:17" ht="169">
      <c r="C23" s="894" t="s">
        <v>1313</v>
      </c>
    </row>
  </sheetData>
  <mergeCells count="10">
    <mergeCell ref="C5:C8"/>
    <mergeCell ref="D5:Q5"/>
    <mergeCell ref="E6:Q6"/>
    <mergeCell ref="E7:I7"/>
    <mergeCell ref="J7:J8"/>
    <mergeCell ref="K7:K8"/>
    <mergeCell ref="L7:L8"/>
    <mergeCell ref="M7:M8"/>
    <mergeCell ref="N7:N8"/>
    <mergeCell ref="O7:Q7"/>
  </mergeCells>
  <pageMargins left="0.7" right="0.7" top="0.75" bottom="0.75" header="0.3" footer="0.3"/>
  <pageSetup paperSize="9" orientation="portrait" r:id="rId1"/>
  <headerFooter>
    <oddHeader>&amp;L&amp;"Calibri"&amp;12&amp;K000000EBA Regular Use&amp;1#</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C3D9C-AEF8-40FA-AA81-0D541093D5CA}">
  <sheetPr codeName="Sheet38"/>
  <dimension ref="B2:F8"/>
  <sheetViews>
    <sheetView workbookViewId="0">
      <selection activeCell="P6" sqref="P6"/>
    </sheetView>
  </sheetViews>
  <sheetFormatPr defaultColWidth="9.08984375" defaultRowHeight="14.5"/>
  <cols>
    <col min="1" max="1" width="9.08984375" style="914"/>
    <col min="2" max="2" width="20" style="914" customWidth="1"/>
    <col min="3" max="3" width="24.54296875" style="914" bestFit="1" customWidth="1"/>
    <col min="4" max="4" width="25" style="914" bestFit="1" customWidth="1"/>
    <col min="5" max="5" width="57.453125" style="914" bestFit="1" customWidth="1"/>
    <col min="6" max="7" width="31" style="914" bestFit="1" customWidth="1"/>
    <col min="8" max="16384" width="9.08984375" style="914"/>
  </cols>
  <sheetData>
    <row r="2" spans="2:6">
      <c r="B2" s="913" t="s">
        <v>116</v>
      </c>
    </row>
    <row r="4" spans="2:6">
      <c r="B4" s="915"/>
      <c r="C4" s="916" t="s">
        <v>1314</v>
      </c>
      <c r="D4" s="917"/>
      <c r="E4" s="918"/>
      <c r="F4" s="919" t="s">
        <v>1315</v>
      </c>
    </row>
    <row r="5" spans="2:6">
      <c r="B5" s="915"/>
      <c r="C5" s="915" t="s">
        <v>1316</v>
      </c>
      <c r="D5" s="915" t="s">
        <v>1317</v>
      </c>
      <c r="E5" s="915" t="s">
        <v>1318</v>
      </c>
      <c r="F5" s="920"/>
    </row>
    <row r="6" spans="2:6">
      <c r="B6" s="915" t="s">
        <v>1319</v>
      </c>
      <c r="C6" s="921">
        <v>0</v>
      </c>
      <c r="D6" s="921">
        <v>0</v>
      </c>
      <c r="E6" s="921">
        <v>0</v>
      </c>
      <c r="F6" s="921">
        <v>0.21079999999999999</v>
      </c>
    </row>
    <row r="7" spans="2:6">
      <c r="B7" s="915" t="s">
        <v>1320</v>
      </c>
      <c r="C7" s="921">
        <v>0</v>
      </c>
      <c r="D7" s="921">
        <v>0</v>
      </c>
      <c r="E7" s="921">
        <v>0</v>
      </c>
      <c r="F7" s="921"/>
    </row>
    <row r="8" spans="2:6">
      <c r="B8" s="914" t="s">
        <v>1321</v>
      </c>
    </row>
  </sheetData>
  <mergeCells count="2">
    <mergeCell ref="C4:E4"/>
    <mergeCell ref="F4:F5"/>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C9DE6-55CE-475B-A6E2-330DD44D6BDB}">
  <sheetPr codeName="Sheet53"/>
  <dimension ref="A2:S309"/>
  <sheetViews>
    <sheetView topLeftCell="A29" workbookViewId="0">
      <selection activeCell="P6" sqref="P6"/>
    </sheetView>
  </sheetViews>
  <sheetFormatPr defaultColWidth="8.90625" defaultRowHeight="14.5"/>
  <cols>
    <col min="1" max="1" width="8.90625" style="923"/>
    <col min="2" max="2" width="10.453125" style="924" customWidth="1"/>
    <col min="3" max="3" width="60.54296875" style="923" customWidth="1"/>
    <col min="4" max="4" width="14.08984375" style="923" customWidth="1"/>
    <col min="5" max="5" width="11.7265625" style="923" bestFit="1" customWidth="1"/>
    <col min="6" max="6" width="11.453125" style="923" customWidth="1"/>
    <col min="7" max="7" width="14.54296875" style="923" customWidth="1"/>
    <col min="8" max="8" width="13" style="923" customWidth="1"/>
    <col min="9" max="9" width="13.08984375" style="923" customWidth="1"/>
    <col min="10" max="10" width="8.90625" style="923"/>
    <col min="11" max="11" width="9.54296875" style="923" customWidth="1"/>
    <col min="12" max="12" width="12.90625" style="923" customWidth="1"/>
    <col min="13" max="13" width="13" style="923" customWidth="1"/>
    <col min="14" max="14" width="11.453125" style="923" customWidth="1"/>
    <col min="15" max="15" width="11.7265625" style="923" bestFit="1" customWidth="1"/>
    <col min="16" max="16" width="11" style="923" customWidth="1"/>
    <col min="17" max="17" width="13.453125" style="923" customWidth="1"/>
    <col min="18" max="18" width="13" style="923" customWidth="1"/>
    <col min="19" max="19" width="11.08984375" style="923" customWidth="1"/>
    <col min="20" max="16384" width="8.90625" style="923"/>
  </cols>
  <sheetData>
    <row r="2" spans="2:19">
      <c r="B2" s="922" t="s">
        <v>117</v>
      </c>
    </row>
    <row r="4" spans="2:19" s="924" customFormat="1">
      <c r="C4" s="925"/>
      <c r="D4" s="926" t="s">
        <v>131</v>
      </c>
      <c r="E4" s="926" t="s">
        <v>132</v>
      </c>
      <c r="F4" s="926" t="s">
        <v>133</v>
      </c>
      <c r="G4" s="926" t="s">
        <v>172</v>
      </c>
      <c r="H4" s="926" t="s">
        <v>173</v>
      </c>
      <c r="I4" s="926" t="s">
        <v>507</v>
      </c>
      <c r="J4" s="926" t="s">
        <v>393</v>
      </c>
      <c r="K4" s="926" t="s">
        <v>508</v>
      </c>
      <c r="L4" s="926" t="s">
        <v>509</v>
      </c>
      <c r="M4" s="926" t="s">
        <v>510</v>
      </c>
      <c r="N4" s="926" t="s">
        <v>511</v>
      </c>
      <c r="O4" s="926" t="s">
        <v>512</v>
      </c>
      <c r="P4" s="926" t="s">
        <v>513</v>
      </c>
      <c r="Q4" s="926" t="s">
        <v>796</v>
      </c>
      <c r="R4" s="926" t="s">
        <v>797</v>
      </c>
      <c r="S4" s="926" t="s">
        <v>981</v>
      </c>
    </row>
    <row r="5" spans="2:19" ht="29.15" customHeight="1">
      <c r="B5" s="927" t="s">
        <v>1322</v>
      </c>
      <c r="C5" s="928"/>
      <c r="D5" s="929" t="s">
        <v>1323</v>
      </c>
      <c r="E5" s="930"/>
      <c r="F5" s="930"/>
      <c r="G5" s="930"/>
      <c r="H5" s="930"/>
      <c r="I5" s="930"/>
      <c r="J5" s="930"/>
      <c r="K5" s="930"/>
      <c r="L5" s="930"/>
      <c r="M5" s="930"/>
      <c r="N5" s="930"/>
      <c r="O5" s="930"/>
      <c r="P5" s="930"/>
      <c r="Q5" s="930"/>
      <c r="R5" s="930"/>
      <c r="S5" s="931"/>
    </row>
    <row r="6" spans="2:19" ht="14.4" customHeight="1">
      <c r="B6" s="929"/>
      <c r="C6" s="931"/>
      <c r="D6" s="932" t="s">
        <v>1324</v>
      </c>
      <c r="E6" s="933" t="s">
        <v>1325</v>
      </c>
      <c r="F6" s="934"/>
      <c r="G6" s="934"/>
      <c r="H6" s="934"/>
      <c r="I6" s="935"/>
      <c r="J6" s="933" t="s">
        <v>1326</v>
      </c>
      <c r="K6" s="934"/>
      <c r="L6" s="934"/>
      <c r="M6" s="934"/>
      <c r="N6" s="935"/>
      <c r="O6" s="933" t="s">
        <v>1327</v>
      </c>
      <c r="P6" s="934"/>
      <c r="Q6" s="934"/>
      <c r="R6" s="934"/>
      <c r="S6" s="935"/>
    </row>
    <row r="7" spans="2:19" ht="33.65" customHeight="1">
      <c r="B7" s="929"/>
      <c r="C7" s="931"/>
      <c r="D7" s="932"/>
      <c r="E7" s="927" t="s">
        <v>1328</v>
      </c>
      <c r="F7" s="936"/>
      <c r="G7" s="936"/>
      <c r="H7" s="936"/>
      <c r="I7" s="928"/>
      <c r="J7" s="927" t="s">
        <v>1328</v>
      </c>
      <c r="K7" s="936"/>
      <c r="L7" s="936"/>
      <c r="M7" s="936"/>
      <c r="N7" s="928"/>
      <c r="O7" s="927" t="s">
        <v>1328</v>
      </c>
      <c r="P7" s="936"/>
      <c r="Q7" s="936"/>
      <c r="R7" s="936"/>
      <c r="S7" s="928"/>
    </row>
    <row r="8" spans="2:19" ht="33.65" customHeight="1">
      <c r="B8" s="929"/>
      <c r="C8" s="931"/>
      <c r="D8" s="932"/>
      <c r="E8" s="937"/>
      <c r="F8" s="927" t="s">
        <v>1329</v>
      </c>
      <c r="G8" s="936"/>
      <c r="H8" s="936"/>
      <c r="I8" s="928"/>
      <c r="J8" s="937"/>
      <c r="K8" s="927" t="s">
        <v>1329</v>
      </c>
      <c r="L8" s="936"/>
      <c r="M8" s="936"/>
      <c r="N8" s="928"/>
      <c r="O8" s="937"/>
      <c r="P8" s="927" t="s">
        <v>1329</v>
      </c>
      <c r="Q8" s="936"/>
      <c r="R8" s="936"/>
      <c r="S8" s="928"/>
    </row>
    <row r="9" spans="2:19" ht="43.5">
      <c r="B9" s="929"/>
      <c r="C9" s="931"/>
      <c r="D9" s="932"/>
      <c r="E9" s="938"/>
      <c r="F9" s="938"/>
      <c r="G9" s="939" t="s">
        <v>1330</v>
      </c>
      <c r="H9" s="939" t="s">
        <v>1331</v>
      </c>
      <c r="I9" s="939" t="s">
        <v>1332</v>
      </c>
      <c r="J9" s="938"/>
      <c r="K9" s="938"/>
      <c r="L9" s="939" t="s">
        <v>1330</v>
      </c>
      <c r="M9" s="939" t="s">
        <v>1333</v>
      </c>
      <c r="N9" s="939" t="s">
        <v>1332</v>
      </c>
      <c r="O9" s="938"/>
      <c r="P9" s="938"/>
      <c r="Q9" s="939" t="s">
        <v>1330</v>
      </c>
      <c r="R9" s="939" t="s">
        <v>1334</v>
      </c>
      <c r="S9" s="939" t="s">
        <v>1332</v>
      </c>
    </row>
    <row r="10" spans="2:19" s="174" customFormat="1">
      <c r="B10" s="940"/>
      <c r="C10" s="941" t="s">
        <v>1335</v>
      </c>
      <c r="D10" s="942"/>
      <c r="E10" s="943"/>
      <c r="F10" s="943"/>
      <c r="G10" s="943"/>
      <c r="H10" s="943"/>
      <c r="I10" s="943"/>
      <c r="J10" s="943"/>
      <c r="K10" s="943"/>
      <c r="L10" s="943"/>
      <c r="M10" s="943"/>
      <c r="N10" s="943"/>
      <c r="O10" s="943"/>
      <c r="P10" s="943"/>
      <c r="Q10" s="943"/>
      <c r="R10" s="943"/>
      <c r="S10" s="944"/>
    </row>
    <row r="11" spans="2:19" ht="29">
      <c r="B11" s="945">
        <v>1</v>
      </c>
      <c r="C11" s="946" t="s">
        <v>1336</v>
      </c>
      <c r="D11" s="812">
        <v>1545271423.3499999</v>
      </c>
      <c r="E11" s="812">
        <v>1298278145.8499999</v>
      </c>
      <c r="F11" s="947"/>
      <c r="G11" s="947"/>
      <c r="H11" s="947"/>
      <c r="I11" s="947"/>
      <c r="J11" s="947"/>
      <c r="K11" s="947"/>
      <c r="L11" s="947"/>
      <c r="M11" s="947"/>
      <c r="N11" s="947"/>
      <c r="O11" s="812">
        <v>1181.81</v>
      </c>
      <c r="P11" s="947"/>
      <c r="Q11" s="947"/>
      <c r="R11" s="947"/>
      <c r="S11" s="947"/>
    </row>
    <row r="12" spans="2:19">
      <c r="B12" s="945">
        <v>2</v>
      </c>
      <c r="C12" s="948" t="s">
        <v>1337</v>
      </c>
      <c r="D12" s="812">
        <v>12236450.66</v>
      </c>
      <c r="E12" s="812"/>
      <c r="F12" s="949"/>
      <c r="G12" s="949"/>
      <c r="H12" s="949"/>
      <c r="I12" s="949"/>
      <c r="J12" s="949"/>
      <c r="K12" s="949"/>
      <c r="L12" s="949"/>
      <c r="M12" s="949"/>
      <c r="N12" s="949"/>
      <c r="O12" s="812"/>
      <c r="P12" s="949"/>
      <c r="Q12" s="949"/>
      <c r="R12" s="949"/>
      <c r="S12" s="949"/>
    </row>
    <row r="13" spans="2:19">
      <c r="B13" s="945">
        <v>3</v>
      </c>
      <c r="C13" s="950" t="s">
        <v>818</v>
      </c>
      <c r="D13" s="812">
        <v>5322415.17</v>
      </c>
      <c r="E13" s="812"/>
      <c r="F13" s="949"/>
      <c r="G13" s="949"/>
      <c r="H13" s="949"/>
      <c r="I13" s="949"/>
      <c r="J13" s="949"/>
      <c r="K13" s="949"/>
      <c r="L13" s="949"/>
      <c r="M13" s="949"/>
      <c r="N13" s="949"/>
      <c r="O13" s="812"/>
      <c r="P13" s="949"/>
      <c r="Q13" s="949"/>
      <c r="R13" s="949"/>
      <c r="S13" s="949"/>
    </row>
    <row r="14" spans="2:19">
      <c r="B14" s="945">
        <v>4</v>
      </c>
      <c r="C14" s="951" t="s">
        <v>813</v>
      </c>
      <c r="D14" s="812">
        <v>0</v>
      </c>
      <c r="E14" s="812"/>
      <c r="F14" s="949"/>
      <c r="G14" s="949"/>
      <c r="H14" s="949"/>
      <c r="I14" s="949"/>
      <c r="J14" s="949"/>
      <c r="K14" s="949"/>
      <c r="L14" s="949"/>
      <c r="M14" s="949"/>
      <c r="N14" s="949"/>
      <c r="O14" s="812"/>
      <c r="P14" s="949"/>
      <c r="Q14" s="949"/>
      <c r="R14" s="949"/>
      <c r="S14" s="949"/>
    </row>
    <row r="15" spans="2:19">
      <c r="B15" s="945">
        <v>5</v>
      </c>
      <c r="C15" s="951" t="s">
        <v>1338</v>
      </c>
      <c r="D15" s="812">
        <v>5322415.17</v>
      </c>
      <c r="E15" s="812"/>
      <c r="F15" s="952"/>
      <c r="G15" s="953"/>
      <c r="H15" s="952"/>
      <c r="I15" s="952"/>
      <c r="J15" s="953"/>
      <c r="K15" s="953"/>
      <c r="L15" s="953"/>
      <c r="M15" s="953"/>
      <c r="N15" s="953"/>
      <c r="O15" s="812"/>
      <c r="P15" s="953"/>
      <c r="Q15" s="953"/>
      <c r="R15" s="953"/>
      <c r="S15" s="953"/>
    </row>
    <row r="16" spans="2:19">
      <c r="B16" s="945">
        <v>6</v>
      </c>
      <c r="C16" s="951" t="s">
        <v>1043</v>
      </c>
      <c r="D16" s="812">
        <v>0</v>
      </c>
      <c r="E16" s="812"/>
      <c r="F16" s="950"/>
      <c r="G16" s="954"/>
      <c r="H16" s="951"/>
      <c r="I16" s="951"/>
      <c r="J16" s="949"/>
      <c r="K16" s="949"/>
      <c r="L16" s="954"/>
      <c r="M16" s="949"/>
      <c r="N16" s="949"/>
      <c r="O16" s="812"/>
      <c r="P16" s="949"/>
      <c r="Q16" s="954"/>
      <c r="R16" s="949"/>
      <c r="S16" s="949"/>
    </row>
    <row r="17" spans="2:19">
      <c r="B17" s="945">
        <v>7</v>
      </c>
      <c r="C17" s="950" t="s">
        <v>820</v>
      </c>
      <c r="D17" s="812">
        <v>6914035.4900000002</v>
      </c>
      <c r="E17" s="812"/>
      <c r="F17" s="950"/>
      <c r="G17" s="949"/>
      <c r="H17" s="950"/>
      <c r="I17" s="950"/>
      <c r="J17" s="949"/>
      <c r="K17" s="949"/>
      <c r="L17" s="949"/>
      <c r="M17" s="949"/>
      <c r="N17" s="949"/>
      <c r="O17" s="812"/>
      <c r="P17" s="949"/>
      <c r="Q17" s="949"/>
      <c r="R17" s="949"/>
      <c r="S17" s="949"/>
    </row>
    <row r="18" spans="2:19">
      <c r="B18" s="945">
        <v>8</v>
      </c>
      <c r="C18" s="951" t="s">
        <v>1339</v>
      </c>
      <c r="D18" s="812">
        <v>6744612.9900000002</v>
      </c>
      <c r="E18" s="812"/>
      <c r="F18" s="949"/>
      <c r="G18" s="949"/>
      <c r="H18" s="949"/>
      <c r="I18" s="949"/>
      <c r="J18" s="949"/>
      <c r="K18" s="949"/>
      <c r="L18" s="949"/>
      <c r="M18" s="949"/>
      <c r="N18" s="949"/>
      <c r="O18" s="812"/>
      <c r="P18" s="949"/>
      <c r="Q18" s="949"/>
      <c r="R18" s="949"/>
      <c r="S18" s="949"/>
    </row>
    <row r="19" spans="2:19">
      <c r="B19" s="945">
        <v>9</v>
      </c>
      <c r="C19" s="955" t="s">
        <v>813</v>
      </c>
      <c r="D19" s="812">
        <v>0</v>
      </c>
      <c r="E19" s="812"/>
      <c r="F19" s="949"/>
      <c r="G19" s="949"/>
      <c r="H19" s="949"/>
      <c r="I19" s="949"/>
      <c r="J19" s="949"/>
      <c r="K19" s="949"/>
      <c r="L19" s="949"/>
      <c r="M19" s="949"/>
      <c r="N19" s="949"/>
      <c r="O19" s="812"/>
      <c r="P19" s="949"/>
      <c r="Q19" s="949"/>
      <c r="R19" s="949"/>
      <c r="S19" s="949"/>
    </row>
    <row r="20" spans="2:19" s="174" customFormat="1">
      <c r="B20" s="945">
        <v>10</v>
      </c>
      <c r="C20" s="956" t="s">
        <v>1338</v>
      </c>
      <c r="D20" s="812">
        <v>558675.63</v>
      </c>
      <c r="E20" s="812"/>
      <c r="F20" s="953"/>
      <c r="G20" s="953"/>
      <c r="H20" s="953"/>
      <c r="I20" s="953"/>
      <c r="J20" s="953"/>
      <c r="K20" s="953"/>
      <c r="L20" s="953"/>
      <c r="M20" s="953"/>
      <c r="N20" s="953"/>
      <c r="O20" s="812"/>
      <c r="P20" s="953"/>
      <c r="Q20" s="953"/>
      <c r="R20" s="953"/>
      <c r="S20" s="953"/>
    </row>
    <row r="21" spans="2:19">
      <c r="B21" s="945">
        <v>11</v>
      </c>
      <c r="C21" s="955" t="s">
        <v>1043</v>
      </c>
      <c r="D21" s="812">
        <v>6185937.3600000003</v>
      </c>
      <c r="E21" s="812"/>
      <c r="F21" s="949"/>
      <c r="G21" s="954"/>
      <c r="H21" s="949"/>
      <c r="I21" s="949"/>
      <c r="J21" s="949"/>
      <c r="K21" s="949"/>
      <c r="L21" s="954"/>
      <c r="M21" s="949"/>
      <c r="N21" s="949"/>
      <c r="O21" s="812"/>
      <c r="P21" s="949"/>
      <c r="Q21" s="954"/>
      <c r="R21" s="949"/>
      <c r="S21" s="949"/>
    </row>
    <row r="22" spans="2:19">
      <c r="B22" s="945">
        <v>12</v>
      </c>
      <c r="C22" s="951" t="s">
        <v>1340</v>
      </c>
      <c r="D22" s="812">
        <v>169422.5</v>
      </c>
      <c r="E22" s="812"/>
      <c r="F22" s="949"/>
      <c r="G22" s="949"/>
      <c r="H22" s="949"/>
      <c r="I22" s="949"/>
      <c r="J22" s="949"/>
      <c r="K22" s="949"/>
      <c r="L22" s="949"/>
      <c r="M22" s="949"/>
      <c r="N22" s="949"/>
      <c r="O22" s="812"/>
      <c r="P22" s="949"/>
      <c r="Q22" s="949"/>
      <c r="R22" s="949"/>
      <c r="S22" s="949"/>
    </row>
    <row r="23" spans="2:19">
      <c r="B23" s="945">
        <v>13</v>
      </c>
      <c r="C23" s="955" t="s">
        <v>813</v>
      </c>
      <c r="D23" s="812">
        <v>0</v>
      </c>
      <c r="E23" s="812"/>
      <c r="F23" s="949"/>
      <c r="G23" s="949"/>
      <c r="H23" s="949"/>
      <c r="I23" s="949"/>
      <c r="J23" s="949"/>
      <c r="K23" s="949"/>
      <c r="L23" s="949"/>
      <c r="M23" s="949"/>
      <c r="N23" s="949"/>
      <c r="O23" s="812"/>
      <c r="P23" s="949"/>
      <c r="Q23" s="949"/>
      <c r="R23" s="949"/>
      <c r="S23" s="949"/>
    </row>
    <row r="24" spans="2:19" s="174" customFormat="1">
      <c r="B24" s="945">
        <v>14</v>
      </c>
      <c r="C24" s="956" t="s">
        <v>1338</v>
      </c>
      <c r="D24" s="812">
        <v>0</v>
      </c>
      <c r="E24" s="812"/>
      <c r="F24" s="953"/>
      <c r="G24" s="953"/>
      <c r="H24" s="953"/>
      <c r="I24" s="953"/>
      <c r="J24" s="953"/>
      <c r="K24" s="953"/>
      <c r="L24" s="953"/>
      <c r="M24" s="953"/>
      <c r="N24" s="953"/>
      <c r="O24" s="812"/>
      <c r="P24" s="953"/>
      <c r="Q24" s="953"/>
      <c r="R24" s="953"/>
      <c r="S24" s="953"/>
    </row>
    <row r="25" spans="2:19">
      <c r="B25" s="945">
        <v>15</v>
      </c>
      <c r="C25" s="955" t="s">
        <v>1043</v>
      </c>
      <c r="D25" s="812">
        <v>169422.5</v>
      </c>
      <c r="E25" s="812"/>
      <c r="F25" s="949"/>
      <c r="G25" s="954"/>
      <c r="H25" s="949"/>
      <c r="I25" s="949"/>
      <c r="J25" s="949"/>
      <c r="K25" s="949"/>
      <c r="L25" s="954"/>
      <c r="M25" s="949"/>
      <c r="N25" s="949"/>
      <c r="O25" s="812"/>
      <c r="P25" s="949"/>
      <c r="Q25" s="954"/>
      <c r="R25" s="949"/>
      <c r="S25" s="949"/>
    </row>
    <row r="26" spans="2:19">
      <c r="B26" s="945">
        <v>16</v>
      </c>
      <c r="C26" s="951" t="s">
        <v>1341</v>
      </c>
      <c r="D26" s="812">
        <v>0</v>
      </c>
      <c r="E26" s="812"/>
      <c r="F26" s="949"/>
      <c r="G26" s="949"/>
      <c r="H26" s="949"/>
      <c r="I26" s="949"/>
      <c r="J26" s="949"/>
      <c r="K26" s="949"/>
      <c r="L26" s="949"/>
      <c r="M26" s="949"/>
      <c r="N26" s="949"/>
      <c r="O26" s="812"/>
      <c r="P26" s="949"/>
      <c r="Q26" s="949"/>
      <c r="R26" s="949"/>
      <c r="S26" s="949"/>
    </row>
    <row r="27" spans="2:19">
      <c r="B27" s="945">
        <v>17</v>
      </c>
      <c r="C27" s="955" t="s">
        <v>813</v>
      </c>
      <c r="D27" s="812">
        <v>0</v>
      </c>
      <c r="E27" s="812"/>
      <c r="F27" s="949"/>
      <c r="G27" s="949"/>
      <c r="H27" s="949"/>
      <c r="I27" s="949"/>
      <c r="J27" s="949"/>
      <c r="K27" s="949"/>
      <c r="L27" s="949"/>
      <c r="M27" s="949"/>
      <c r="N27" s="949"/>
      <c r="O27" s="812"/>
      <c r="P27" s="949"/>
      <c r="Q27" s="949"/>
      <c r="R27" s="949"/>
      <c r="S27" s="949"/>
    </row>
    <row r="28" spans="2:19" s="174" customFormat="1">
      <c r="B28" s="945">
        <v>18</v>
      </c>
      <c r="C28" s="956" t="s">
        <v>1338</v>
      </c>
      <c r="D28" s="812">
        <v>0</v>
      </c>
      <c r="E28" s="812"/>
      <c r="F28" s="953"/>
      <c r="G28" s="953"/>
      <c r="H28" s="953"/>
      <c r="I28" s="953"/>
      <c r="J28" s="953"/>
      <c r="K28" s="953"/>
      <c r="L28" s="953"/>
      <c r="M28" s="953"/>
      <c r="N28" s="953"/>
      <c r="O28" s="812"/>
      <c r="P28" s="953"/>
      <c r="Q28" s="953"/>
      <c r="R28" s="953"/>
      <c r="S28" s="953"/>
    </row>
    <row r="29" spans="2:19">
      <c r="B29" s="945">
        <v>19</v>
      </c>
      <c r="C29" s="955" t="s">
        <v>1043</v>
      </c>
      <c r="D29" s="812">
        <v>0</v>
      </c>
      <c r="E29" s="812"/>
      <c r="F29" s="949"/>
      <c r="G29" s="954"/>
      <c r="H29" s="949"/>
      <c r="I29" s="949"/>
      <c r="J29" s="949"/>
      <c r="K29" s="949"/>
      <c r="L29" s="954"/>
      <c r="M29" s="949"/>
      <c r="N29" s="949"/>
      <c r="O29" s="812"/>
      <c r="P29" s="949"/>
      <c r="Q29" s="954"/>
      <c r="R29" s="949"/>
      <c r="S29" s="949"/>
    </row>
    <row r="30" spans="2:19" ht="29">
      <c r="B30" s="945">
        <v>20</v>
      </c>
      <c r="C30" s="948" t="s">
        <v>1342</v>
      </c>
      <c r="D30" s="812">
        <v>778872.99</v>
      </c>
      <c r="E30" s="812">
        <v>124448.43</v>
      </c>
      <c r="F30" s="949"/>
      <c r="G30" s="949"/>
      <c r="H30" s="949"/>
      <c r="I30" s="949"/>
      <c r="J30" s="949"/>
      <c r="K30" s="949"/>
      <c r="L30" s="949"/>
      <c r="M30" s="949"/>
      <c r="N30" s="949"/>
      <c r="O30" s="812">
        <v>124448.43</v>
      </c>
      <c r="P30" s="949"/>
      <c r="Q30" s="949"/>
      <c r="R30" s="949"/>
      <c r="S30" s="949"/>
    </row>
    <row r="31" spans="2:19">
      <c r="B31" s="945">
        <v>21</v>
      </c>
      <c r="C31" s="951" t="s">
        <v>813</v>
      </c>
      <c r="D31" s="812">
        <v>405091.26</v>
      </c>
      <c r="E31" s="812">
        <v>124448.43</v>
      </c>
      <c r="F31" s="949"/>
      <c r="G31" s="949"/>
      <c r="H31" s="949"/>
      <c r="I31" s="949"/>
      <c r="J31" s="949"/>
      <c r="K31" s="949"/>
      <c r="L31" s="949"/>
      <c r="M31" s="949"/>
      <c r="N31" s="949"/>
      <c r="O31" s="812">
        <v>124448.43</v>
      </c>
      <c r="P31" s="949"/>
      <c r="Q31" s="949"/>
      <c r="R31" s="949"/>
      <c r="S31" s="949"/>
    </row>
    <row r="32" spans="2:19" s="174" customFormat="1">
      <c r="B32" s="945">
        <v>22</v>
      </c>
      <c r="C32" s="956" t="s">
        <v>1338</v>
      </c>
      <c r="D32" s="812">
        <v>252781.73</v>
      </c>
      <c r="E32" s="812"/>
      <c r="F32" s="953"/>
      <c r="G32" s="953"/>
      <c r="H32" s="953"/>
      <c r="I32" s="953"/>
      <c r="J32" s="953"/>
      <c r="K32" s="953"/>
      <c r="L32" s="953"/>
      <c r="M32" s="953"/>
      <c r="N32" s="953"/>
      <c r="O32" s="812"/>
      <c r="P32" s="953"/>
      <c r="Q32" s="953"/>
      <c r="R32" s="953"/>
      <c r="S32" s="953"/>
    </row>
    <row r="33" spans="2:19">
      <c r="B33" s="945">
        <v>23</v>
      </c>
      <c r="C33" s="951" t="s">
        <v>1043</v>
      </c>
      <c r="D33" s="812">
        <v>121000</v>
      </c>
      <c r="E33" s="812"/>
      <c r="F33" s="949"/>
      <c r="G33" s="954"/>
      <c r="H33" s="949"/>
      <c r="I33" s="949"/>
      <c r="J33" s="949"/>
      <c r="K33" s="949"/>
      <c r="L33" s="954"/>
      <c r="M33" s="949"/>
      <c r="N33" s="949"/>
      <c r="O33" s="812"/>
      <c r="P33" s="949"/>
      <c r="Q33" s="954"/>
      <c r="R33" s="949"/>
      <c r="S33" s="949"/>
    </row>
    <row r="34" spans="2:19">
      <c r="B34" s="945">
        <v>24</v>
      </c>
      <c r="C34" s="948" t="s">
        <v>826</v>
      </c>
      <c r="D34" s="812">
        <v>1471473567.79</v>
      </c>
      <c r="E34" s="812">
        <v>1298153697.4200001</v>
      </c>
      <c r="F34" s="949"/>
      <c r="G34" s="949"/>
      <c r="H34" s="949"/>
      <c r="I34" s="953"/>
      <c r="J34" s="954"/>
      <c r="K34" s="954"/>
      <c r="L34" s="954"/>
      <c r="M34" s="954"/>
      <c r="N34" s="954"/>
      <c r="O34" s="812">
        <v>1298153697.4200001</v>
      </c>
      <c r="P34" s="953"/>
      <c r="Q34" s="953"/>
      <c r="R34" s="953"/>
      <c r="S34" s="953"/>
    </row>
    <row r="35" spans="2:19">
      <c r="B35" s="945">
        <v>25</v>
      </c>
      <c r="C35" s="951" t="s">
        <v>1343</v>
      </c>
      <c r="D35" s="812">
        <v>1318805685.6500001</v>
      </c>
      <c r="E35" s="812">
        <v>1275648261.72</v>
      </c>
      <c r="F35" s="949"/>
      <c r="G35" s="949"/>
      <c r="H35" s="949"/>
      <c r="I35" s="953"/>
      <c r="J35" s="954"/>
      <c r="K35" s="954"/>
      <c r="L35" s="954"/>
      <c r="M35" s="954"/>
      <c r="N35" s="954"/>
      <c r="O35" s="812">
        <v>1275648261.72</v>
      </c>
      <c r="P35" s="953"/>
      <c r="Q35" s="953"/>
      <c r="R35" s="953"/>
      <c r="S35" s="953"/>
    </row>
    <row r="36" spans="2:19">
      <c r="B36" s="945">
        <v>26</v>
      </c>
      <c r="C36" s="951" t="s">
        <v>1344</v>
      </c>
      <c r="D36" s="812"/>
      <c r="E36" s="812"/>
      <c r="F36" s="949"/>
      <c r="G36" s="949"/>
      <c r="H36" s="949"/>
      <c r="I36" s="953"/>
      <c r="J36" s="954"/>
      <c r="K36" s="954"/>
      <c r="L36" s="954"/>
      <c r="M36" s="954"/>
      <c r="N36" s="954"/>
      <c r="O36" s="812"/>
      <c r="P36" s="953"/>
      <c r="Q36" s="953"/>
      <c r="R36" s="953"/>
      <c r="S36" s="953"/>
    </row>
    <row r="37" spans="2:19">
      <c r="B37" s="945">
        <v>27</v>
      </c>
      <c r="C37" s="951" t="s">
        <v>1345</v>
      </c>
      <c r="D37" s="812">
        <v>31003139.02</v>
      </c>
      <c r="E37" s="812">
        <v>22503473.18</v>
      </c>
      <c r="F37" s="949"/>
      <c r="G37" s="949"/>
      <c r="H37" s="949"/>
      <c r="I37" s="953"/>
      <c r="J37" s="954"/>
      <c r="K37" s="954"/>
      <c r="L37" s="954"/>
      <c r="M37" s="954"/>
      <c r="N37" s="954"/>
      <c r="O37" s="812">
        <v>22503473.18</v>
      </c>
      <c r="P37" s="953"/>
      <c r="Q37" s="953"/>
      <c r="R37" s="953"/>
      <c r="S37" s="953"/>
    </row>
    <row r="38" spans="2:19">
      <c r="B38" s="945">
        <v>28</v>
      </c>
      <c r="C38" s="957" t="s">
        <v>1346</v>
      </c>
      <c r="D38" s="812">
        <v>60782531.909999996</v>
      </c>
      <c r="E38" s="812"/>
      <c r="F38" s="949"/>
      <c r="G38" s="949"/>
      <c r="H38" s="949"/>
      <c r="I38" s="953"/>
      <c r="J38" s="953"/>
      <c r="K38" s="953"/>
      <c r="L38" s="953"/>
      <c r="M38" s="953"/>
      <c r="N38" s="953"/>
      <c r="O38" s="812"/>
      <c r="P38" s="953"/>
      <c r="Q38" s="953"/>
      <c r="R38" s="953"/>
      <c r="S38" s="953"/>
    </row>
    <row r="39" spans="2:19">
      <c r="B39" s="945">
        <v>29</v>
      </c>
      <c r="C39" s="956" t="s">
        <v>1347</v>
      </c>
      <c r="D39" s="812"/>
      <c r="E39" s="812"/>
      <c r="F39" s="949"/>
      <c r="G39" s="953"/>
      <c r="H39" s="949"/>
      <c r="I39" s="953"/>
      <c r="J39" s="953"/>
      <c r="K39" s="953"/>
      <c r="L39" s="953"/>
      <c r="M39" s="953"/>
      <c r="N39" s="953"/>
      <c r="O39" s="812"/>
      <c r="P39" s="953"/>
      <c r="Q39" s="953"/>
      <c r="R39" s="953"/>
      <c r="S39" s="953"/>
    </row>
    <row r="40" spans="2:19">
      <c r="B40" s="945">
        <v>30</v>
      </c>
      <c r="C40" s="956" t="s">
        <v>1348</v>
      </c>
      <c r="D40" s="812"/>
      <c r="E40" s="812"/>
      <c r="F40" s="949"/>
      <c r="G40" s="953"/>
      <c r="H40" s="949"/>
      <c r="I40" s="953"/>
      <c r="J40" s="953"/>
      <c r="K40" s="953"/>
      <c r="L40" s="953"/>
      <c r="M40" s="953"/>
      <c r="N40" s="953"/>
      <c r="O40" s="812"/>
      <c r="P40" s="953"/>
      <c r="Q40" s="953"/>
      <c r="R40" s="953"/>
      <c r="S40" s="953"/>
    </row>
    <row r="41" spans="2:19" ht="29">
      <c r="B41" s="945">
        <v>31</v>
      </c>
      <c r="C41" s="958" t="s">
        <v>1349</v>
      </c>
      <c r="D41" s="812"/>
      <c r="E41" s="812"/>
      <c r="F41" s="949"/>
      <c r="G41" s="953"/>
      <c r="H41" s="949"/>
      <c r="I41" s="953"/>
      <c r="J41" s="953"/>
      <c r="K41" s="953"/>
      <c r="L41" s="953"/>
      <c r="M41" s="953"/>
      <c r="N41" s="953"/>
      <c r="O41" s="812"/>
      <c r="P41" s="953"/>
      <c r="Q41" s="953"/>
      <c r="R41" s="953"/>
      <c r="S41" s="953"/>
    </row>
    <row r="42" spans="2:19" s="174" customFormat="1">
      <c r="B42" s="945">
        <v>32</v>
      </c>
      <c r="C42" s="959" t="s">
        <v>1350</v>
      </c>
      <c r="D42" s="812">
        <v>1545271423.3499999</v>
      </c>
      <c r="E42" s="812">
        <v>1298278145.8499999</v>
      </c>
      <c r="F42" s="953"/>
      <c r="G42" s="953"/>
      <c r="H42" s="953"/>
      <c r="I42" s="953"/>
      <c r="J42" s="953"/>
      <c r="K42" s="953"/>
      <c r="L42" s="953"/>
      <c r="M42" s="953"/>
      <c r="N42" s="953"/>
      <c r="O42" s="812">
        <v>1298278145.8499999</v>
      </c>
      <c r="P42" s="953"/>
      <c r="Q42" s="953"/>
      <c r="R42" s="953"/>
      <c r="S42" s="953"/>
    </row>
    <row r="43" spans="2:19" s="174" customFormat="1" ht="29">
      <c r="B43" s="940"/>
      <c r="C43" s="941" t="s">
        <v>1351</v>
      </c>
      <c r="D43" s="960"/>
      <c r="E43" s="961"/>
      <c r="F43" s="961"/>
      <c r="G43" s="961"/>
      <c r="H43" s="961"/>
      <c r="I43" s="961"/>
      <c r="J43" s="961"/>
      <c r="K43" s="961"/>
      <c r="L43" s="961"/>
      <c r="M43" s="961"/>
      <c r="N43" s="961"/>
      <c r="O43" s="961"/>
      <c r="P43" s="961"/>
      <c r="Q43" s="961"/>
      <c r="R43" s="961"/>
      <c r="S43" s="962"/>
    </row>
    <row r="44" spans="2:19" ht="29">
      <c r="B44" s="963">
        <v>33</v>
      </c>
      <c r="C44" s="964" t="s">
        <v>1352</v>
      </c>
      <c r="D44" s="812">
        <v>2211062534.9400001</v>
      </c>
      <c r="E44" s="954"/>
      <c r="F44" s="954"/>
      <c r="G44" s="954"/>
      <c r="H44" s="954"/>
      <c r="I44" s="954"/>
      <c r="J44" s="954"/>
      <c r="K44" s="954"/>
      <c r="L44" s="954"/>
      <c r="M44" s="954"/>
      <c r="N44" s="954"/>
      <c r="O44" s="954"/>
      <c r="P44" s="954"/>
      <c r="Q44" s="954"/>
      <c r="R44" s="954"/>
      <c r="S44" s="954"/>
    </row>
    <row r="45" spans="2:19">
      <c r="B45" s="963">
        <v>34</v>
      </c>
      <c r="C45" s="952" t="s">
        <v>813</v>
      </c>
      <c r="D45" s="812">
        <v>2211062534.9400001</v>
      </c>
      <c r="E45" s="954"/>
      <c r="F45" s="954"/>
      <c r="G45" s="954"/>
      <c r="H45" s="954"/>
      <c r="I45" s="954"/>
      <c r="J45" s="954"/>
      <c r="K45" s="954"/>
      <c r="L45" s="954"/>
      <c r="M45" s="954"/>
      <c r="N45" s="954"/>
      <c r="O45" s="954"/>
      <c r="P45" s="954"/>
      <c r="Q45" s="954"/>
      <c r="R45" s="954"/>
      <c r="S45" s="954"/>
    </row>
    <row r="46" spans="2:19">
      <c r="B46" s="963">
        <v>35</v>
      </c>
      <c r="C46" s="952" t="s">
        <v>828</v>
      </c>
      <c r="D46" s="812">
        <v>0</v>
      </c>
      <c r="E46" s="954"/>
      <c r="F46" s="954"/>
      <c r="G46" s="954"/>
      <c r="H46" s="954"/>
      <c r="I46" s="954"/>
      <c r="J46" s="954"/>
      <c r="K46" s="954"/>
      <c r="L46" s="954"/>
      <c r="M46" s="954"/>
      <c r="N46" s="954"/>
      <c r="O46" s="954"/>
      <c r="P46" s="954"/>
      <c r="Q46" s="954"/>
      <c r="R46" s="954"/>
      <c r="S46" s="954"/>
    </row>
    <row r="47" spans="2:19">
      <c r="B47" s="963">
        <v>36</v>
      </c>
      <c r="C47" s="952" t="s">
        <v>1043</v>
      </c>
      <c r="D47" s="812">
        <v>0</v>
      </c>
      <c r="E47" s="954"/>
      <c r="F47" s="954"/>
      <c r="G47" s="954"/>
      <c r="H47" s="954"/>
      <c r="I47" s="954"/>
      <c r="J47" s="954"/>
      <c r="K47" s="954"/>
      <c r="L47" s="954"/>
      <c r="M47" s="954"/>
      <c r="N47" s="954"/>
      <c r="O47" s="954"/>
      <c r="P47" s="954"/>
      <c r="Q47" s="954"/>
      <c r="R47" s="954"/>
      <c r="S47" s="954"/>
    </row>
    <row r="48" spans="2:19" ht="29">
      <c r="B48" s="963">
        <v>37</v>
      </c>
      <c r="C48" s="964" t="s">
        <v>1353</v>
      </c>
      <c r="D48" s="812">
        <v>146732626.71000001</v>
      </c>
      <c r="E48" s="954"/>
      <c r="F48" s="954"/>
      <c r="G48" s="954"/>
      <c r="H48" s="954"/>
      <c r="I48" s="954"/>
      <c r="J48" s="954"/>
      <c r="K48" s="954"/>
      <c r="L48" s="954"/>
      <c r="M48" s="954"/>
      <c r="N48" s="954"/>
      <c r="O48" s="954"/>
      <c r="P48" s="954"/>
      <c r="Q48" s="954"/>
      <c r="R48" s="954"/>
      <c r="S48" s="954"/>
    </row>
    <row r="49" spans="1:19">
      <c r="B49" s="963">
        <v>38</v>
      </c>
      <c r="C49" s="952" t="s">
        <v>813</v>
      </c>
      <c r="D49" s="812">
        <v>146732626.71000001</v>
      </c>
      <c r="E49" s="954"/>
      <c r="F49" s="954"/>
      <c r="G49" s="954"/>
      <c r="H49" s="954"/>
      <c r="I49" s="954"/>
      <c r="J49" s="954"/>
      <c r="K49" s="954"/>
      <c r="L49" s="954"/>
      <c r="M49" s="954"/>
      <c r="N49" s="954"/>
      <c r="O49" s="954"/>
      <c r="P49" s="954"/>
      <c r="Q49" s="954"/>
      <c r="R49" s="954"/>
      <c r="S49" s="954"/>
    </row>
    <row r="50" spans="1:19">
      <c r="B50" s="963">
        <v>39</v>
      </c>
      <c r="C50" s="952" t="s">
        <v>828</v>
      </c>
      <c r="D50" s="812">
        <v>0</v>
      </c>
      <c r="E50" s="954"/>
      <c r="F50" s="954"/>
      <c r="G50" s="954"/>
      <c r="H50" s="954"/>
      <c r="I50" s="954"/>
      <c r="J50" s="954"/>
      <c r="K50" s="954"/>
      <c r="L50" s="954"/>
      <c r="M50" s="954"/>
      <c r="N50" s="954"/>
      <c r="O50" s="954"/>
      <c r="P50" s="954"/>
      <c r="Q50" s="954"/>
      <c r="R50" s="954"/>
      <c r="S50" s="954"/>
    </row>
    <row r="51" spans="1:19">
      <c r="B51" s="963">
        <v>40</v>
      </c>
      <c r="C51" s="952" t="s">
        <v>1043</v>
      </c>
      <c r="D51" s="812">
        <v>0</v>
      </c>
      <c r="E51" s="954"/>
      <c r="F51" s="954"/>
      <c r="G51" s="954"/>
      <c r="H51" s="954"/>
      <c r="I51" s="954"/>
      <c r="J51" s="954"/>
      <c r="K51" s="954"/>
      <c r="L51" s="954"/>
      <c r="M51" s="954"/>
      <c r="N51" s="954"/>
      <c r="O51" s="954"/>
      <c r="P51" s="954"/>
      <c r="Q51" s="954"/>
      <c r="R51" s="954"/>
      <c r="S51" s="954"/>
    </row>
    <row r="52" spans="1:19">
      <c r="B52" s="965">
        <v>41</v>
      </c>
      <c r="C52" s="966" t="s">
        <v>1354</v>
      </c>
      <c r="D52" s="812">
        <v>0</v>
      </c>
      <c r="E52" s="954"/>
      <c r="F52" s="954"/>
      <c r="G52" s="954"/>
      <c r="H52" s="954"/>
      <c r="I52" s="954"/>
      <c r="J52" s="954"/>
      <c r="K52" s="954"/>
      <c r="L52" s="954"/>
      <c r="M52" s="954"/>
      <c r="N52" s="954"/>
      <c r="O52" s="954"/>
      <c r="P52" s="954"/>
      <c r="Q52" s="954"/>
      <c r="R52" s="954"/>
      <c r="S52" s="954"/>
    </row>
    <row r="53" spans="1:19">
      <c r="B53" s="965">
        <v>42</v>
      </c>
      <c r="C53" s="966" t="s">
        <v>1355</v>
      </c>
      <c r="D53" s="812">
        <v>0</v>
      </c>
      <c r="E53" s="954"/>
      <c r="F53" s="954"/>
      <c r="G53" s="954"/>
      <c r="H53" s="954"/>
      <c r="I53" s="954"/>
      <c r="J53" s="954"/>
      <c r="K53" s="954"/>
      <c r="L53" s="954"/>
      <c r="M53" s="954"/>
      <c r="N53" s="954"/>
      <c r="O53" s="954"/>
      <c r="P53" s="954"/>
      <c r="Q53" s="954"/>
      <c r="R53" s="954"/>
      <c r="S53" s="954"/>
    </row>
    <row r="54" spans="1:19">
      <c r="B54" s="965">
        <v>43</v>
      </c>
      <c r="C54" s="966" t="s">
        <v>1356</v>
      </c>
      <c r="D54" s="812">
        <v>41098463.009999998</v>
      </c>
      <c r="E54" s="954"/>
      <c r="F54" s="954"/>
      <c r="G54" s="954"/>
      <c r="H54" s="954"/>
      <c r="I54" s="954"/>
      <c r="J54" s="954"/>
      <c r="K54" s="954"/>
      <c r="L54" s="954"/>
      <c r="M54" s="954"/>
      <c r="N54" s="954"/>
      <c r="O54" s="954"/>
      <c r="P54" s="954"/>
      <c r="Q54" s="954"/>
      <c r="R54" s="954"/>
      <c r="S54" s="954"/>
    </row>
    <row r="55" spans="1:19">
      <c r="B55" s="965">
        <v>44</v>
      </c>
      <c r="C55" s="966" t="s">
        <v>1357</v>
      </c>
      <c r="D55" s="812">
        <v>64679526.280000001</v>
      </c>
      <c r="E55" s="954"/>
      <c r="F55" s="954"/>
      <c r="G55" s="954"/>
      <c r="H55" s="954"/>
      <c r="I55" s="954"/>
      <c r="J55" s="954"/>
      <c r="K55" s="954"/>
      <c r="L55" s="954"/>
      <c r="M55" s="954"/>
      <c r="N55" s="954"/>
      <c r="O55" s="954"/>
      <c r="P55" s="954"/>
      <c r="Q55" s="954"/>
      <c r="R55" s="954"/>
      <c r="S55" s="954"/>
    </row>
    <row r="56" spans="1:19">
      <c r="B56" s="965">
        <v>45</v>
      </c>
      <c r="C56" s="959" t="s">
        <v>1358</v>
      </c>
      <c r="D56" s="812">
        <v>4008844574.29</v>
      </c>
      <c r="E56" s="954"/>
      <c r="F56" s="954"/>
      <c r="G56" s="954"/>
      <c r="H56" s="954"/>
      <c r="I56" s="954"/>
      <c r="J56" s="954"/>
      <c r="K56" s="954"/>
      <c r="L56" s="954"/>
      <c r="M56" s="954"/>
      <c r="N56" s="954"/>
      <c r="O56" s="954"/>
      <c r="P56" s="954"/>
      <c r="Q56" s="954"/>
      <c r="R56" s="954"/>
      <c r="S56" s="954"/>
    </row>
    <row r="57" spans="1:19" s="174" customFormat="1" ht="29">
      <c r="A57" s="174" t="s">
        <v>1359</v>
      </c>
      <c r="B57" s="967"/>
      <c r="C57" s="941" t="s">
        <v>1360</v>
      </c>
      <c r="D57" s="960"/>
      <c r="E57" s="943"/>
      <c r="F57" s="943"/>
      <c r="G57" s="943"/>
      <c r="H57" s="943"/>
      <c r="I57" s="943"/>
      <c r="J57" s="943"/>
      <c r="K57" s="943"/>
      <c r="L57" s="943"/>
      <c r="M57" s="943"/>
      <c r="N57" s="943"/>
      <c r="O57" s="943"/>
      <c r="P57" s="943"/>
      <c r="Q57" s="943"/>
      <c r="R57" s="943"/>
      <c r="S57" s="944"/>
    </row>
    <row r="58" spans="1:19">
      <c r="B58" s="965">
        <v>46</v>
      </c>
      <c r="C58" s="966" t="s">
        <v>1361</v>
      </c>
      <c r="D58" s="812">
        <v>142916130.28999999</v>
      </c>
      <c r="E58" s="954"/>
      <c r="F58" s="954"/>
      <c r="G58" s="954"/>
      <c r="H58" s="954"/>
      <c r="I58" s="954"/>
      <c r="J58" s="954"/>
      <c r="K58" s="954"/>
      <c r="L58" s="954"/>
      <c r="M58" s="954"/>
      <c r="N58" s="954"/>
      <c r="O58" s="954"/>
      <c r="P58" s="954"/>
      <c r="Q58" s="954"/>
      <c r="R58" s="954"/>
      <c r="S58" s="954"/>
    </row>
    <row r="59" spans="1:19">
      <c r="B59" s="965">
        <v>47</v>
      </c>
      <c r="C59" s="966" t="s">
        <v>1362</v>
      </c>
      <c r="D59" s="812">
        <v>3176357468.9299998</v>
      </c>
      <c r="E59" s="954"/>
      <c r="F59" s="954"/>
      <c r="G59" s="954"/>
      <c r="H59" s="954"/>
      <c r="I59" s="954"/>
      <c r="J59" s="954"/>
      <c r="K59" s="954"/>
      <c r="L59" s="954"/>
      <c r="M59" s="954"/>
      <c r="N59" s="954"/>
      <c r="O59" s="954"/>
      <c r="P59" s="954"/>
      <c r="Q59" s="954"/>
      <c r="R59" s="954"/>
      <c r="S59" s="954"/>
    </row>
    <row r="60" spans="1:19">
      <c r="B60" s="965">
        <v>48</v>
      </c>
      <c r="C60" s="966" t="s">
        <v>1363</v>
      </c>
      <c r="D60" s="812">
        <v>1604599.91</v>
      </c>
      <c r="E60" s="954"/>
      <c r="F60" s="954"/>
      <c r="G60" s="954"/>
      <c r="H60" s="954"/>
      <c r="I60" s="954"/>
      <c r="J60" s="954"/>
      <c r="K60" s="954"/>
      <c r="L60" s="954"/>
      <c r="M60" s="954"/>
      <c r="N60" s="954"/>
      <c r="O60" s="954"/>
      <c r="P60" s="954"/>
      <c r="Q60" s="954"/>
      <c r="R60" s="954"/>
      <c r="S60" s="954"/>
    </row>
    <row r="61" spans="1:19" ht="38.25" customHeight="1">
      <c r="B61" s="965">
        <v>49</v>
      </c>
      <c r="C61" s="968" t="s">
        <v>1364</v>
      </c>
      <c r="D61" s="812">
        <v>3320878199.1300001</v>
      </c>
      <c r="E61" s="954"/>
      <c r="F61" s="954"/>
      <c r="G61" s="954"/>
      <c r="H61" s="954"/>
      <c r="I61" s="954"/>
      <c r="J61" s="954"/>
      <c r="K61" s="954"/>
      <c r="L61" s="954"/>
      <c r="M61" s="954"/>
      <c r="N61" s="954"/>
      <c r="O61" s="954"/>
      <c r="P61" s="954"/>
      <c r="Q61" s="954"/>
      <c r="R61" s="954"/>
      <c r="S61" s="954"/>
    </row>
    <row r="62" spans="1:19" s="174" customFormat="1">
      <c r="B62" s="965">
        <v>50</v>
      </c>
      <c r="C62" s="959" t="s">
        <v>1365</v>
      </c>
      <c r="D62" s="812">
        <v>7329722773.4199991</v>
      </c>
      <c r="E62" s="954"/>
      <c r="F62" s="954"/>
      <c r="G62" s="954"/>
      <c r="H62" s="954"/>
      <c r="I62" s="954"/>
      <c r="J62" s="954"/>
      <c r="K62" s="954"/>
      <c r="L62" s="954"/>
      <c r="M62" s="954"/>
      <c r="N62" s="954"/>
      <c r="O62" s="954"/>
      <c r="P62" s="954"/>
      <c r="Q62" s="954"/>
      <c r="R62" s="954"/>
      <c r="S62" s="954"/>
    </row>
    <row r="63" spans="1:19">
      <c r="B63" s="923"/>
    </row>
    <row r="64" spans="1:19">
      <c r="B64" s="923"/>
    </row>
    <row r="65" spans="2:3" ht="29">
      <c r="B65" s="923"/>
      <c r="C65" s="923" t="s">
        <v>1366</v>
      </c>
    </row>
    <row r="66" spans="2:3">
      <c r="B66" s="923"/>
    </row>
    <row r="67" spans="2:3" ht="87">
      <c r="B67" s="923"/>
      <c r="C67" s="923" t="s">
        <v>1367</v>
      </c>
    </row>
    <row r="68" spans="2:3">
      <c r="B68" s="923"/>
    </row>
    <row r="69" spans="2:3" ht="348">
      <c r="B69" s="923"/>
      <c r="C69" s="923" t="s">
        <v>1368</v>
      </c>
    </row>
    <row r="70" spans="2:3">
      <c r="B70" s="923"/>
    </row>
    <row r="71" spans="2:3">
      <c r="B71" s="923"/>
    </row>
    <row r="72" spans="2:3">
      <c r="B72" s="923"/>
    </row>
    <row r="73" spans="2:3">
      <c r="B73" s="923"/>
    </row>
    <row r="74" spans="2:3">
      <c r="B74" s="923"/>
    </row>
    <row r="75" spans="2:3">
      <c r="B75" s="923"/>
    </row>
    <row r="76" spans="2:3">
      <c r="B76" s="923"/>
    </row>
    <row r="77" spans="2:3">
      <c r="B77" s="923"/>
    </row>
    <row r="78" spans="2:3">
      <c r="B78" s="923"/>
    </row>
    <row r="79" spans="2:3">
      <c r="B79" s="923"/>
    </row>
    <row r="80" spans="2:3">
      <c r="B80" s="923"/>
    </row>
    <row r="81" s="923" customFormat="1"/>
    <row r="82" s="923" customFormat="1"/>
    <row r="83" s="923" customFormat="1"/>
    <row r="84" s="923" customFormat="1"/>
    <row r="85" s="923" customFormat="1"/>
    <row r="86" s="923" customFormat="1"/>
    <row r="87" s="923" customFormat="1"/>
    <row r="88" s="923" customFormat="1"/>
    <row r="89" s="923" customFormat="1"/>
    <row r="90" s="923" customFormat="1"/>
    <row r="91" s="923" customFormat="1"/>
    <row r="92" s="923" customFormat="1"/>
    <row r="93" s="923" customFormat="1"/>
    <row r="94" s="923" customFormat="1"/>
    <row r="95" s="923" customFormat="1"/>
    <row r="96" s="923" customFormat="1"/>
    <row r="97" s="923" customFormat="1"/>
    <row r="98" s="923" customFormat="1"/>
    <row r="99" s="923" customFormat="1"/>
    <row r="100" s="923" customFormat="1"/>
    <row r="101" s="923" customFormat="1"/>
    <row r="102" s="923" customFormat="1"/>
    <row r="103" s="923" customFormat="1"/>
    <row r="104" s="923" customFormat="1"/>
    <row r="105" s="923" customFormat="1"/>
    <row r="106" s="923" customFormat="1"/>
    <row r="107" s="923" customFormat="1"/>
    <row r="108" s="923" customFormat="1"/>
    <row r="109" s="923" customFormat="1"/>
    <row r="110" s="923" customFormat="1"/>
    <row r="111" s="923" customFormat="1"/>
    <row r="112" s="923" customFormat="1"/>
    <row r="113" s="923" customFormat="1"/>
    <row r="114" s="923" customFormat="1"/>
    <row r="115" s="923" customFormat="1"/>
    <row r="116" s="923" customFormat="1"/>
    <row r="117" s="923" customFormat="1"/>
    <row r="118" s="923" customFormat="1"/>
    <row r="119" s="923" customFormat="1"/>
    <row r="120" s="923" customFormat="1"/>
    <row r="121" s="923" customFormat="1"/>
    <row r="122" s="923" customFormat="1"/>
    <row r="123" s="923" customFormat="1"/>
    <row r="124" s="923" customFormat="1"/>
    <row r="125" s="923" customFormat="1"/>
    <row r="126" s="923" customFormat="1"/>
    <row r="127" s="923" customFormat="1"/>
    <row r="128" s="923" customFormat="1"/>
    <row r="129" s="923" customFormat="1"/>
    <row r="130" s="923" customFormat="1"/>
    <row r="131" s="923" customFormat="1"/>
    <row r="132" s="923" customFormat="1"/>
    <row r="133" s="923" customFormat="1"/>
    <row r="134" s="923" customFormat="1"/>
    <row r="135" s="923" customFormat="1"/>
    <row r="136" s="923" customFormat="1"/>
    <row r="137" s="923" customFormat="1"/>
    <row r="138" s="923" customFormat="1"/>
    <row r="139" s="923" customFormat="1"/>
    <row r="140" s="923" customFormat="1"/>
    <row r="141" s="923" customFormat="1"/>
    <row r="142" s="923" customFormat="1"/>
    <row r="143" s="923" customFormat="1"/>
    <row r="144" s="923" customFormat="1"/>
    <row r="145" s="923" customFormat="1"/>
    <row r="146" s="923" customFormat="1"/>
    <row r="147" s="923" customFormat="1"/>
    <row r="148" s="923" customFormat="1"/>
    <row r="149" s="923" customFormat="1"/>
    <row r="150" s="923" customFormat="1"/>
    <row r="151" s="923" customFormat="1"/>
    <row r="152" s="923" customFormat="1"/>
    <row r="153" s="923" customFormat="1"/>
    <row r="154" s="923" customFormat="1"/>
    <row r="155" s="923" customFormat="1"/>
    <row r="156" s="923" customFormat="1"/>
    <row r="157" s="923" customFormat="1"/>
    <row r="158" s="923" customFormat="1"/>
    <row r="159" s="923" customFormat="1"/>
    <row r="160" s="923" customFormat="1"/>
    <row r="161" s="923" customFormat="1"/>
    <row r="162" s="923" customFormat="1"/>
    <row r="163" s="923" customFormat="1"/>
    <row r="164" s="923" customFormat="1"/>
    <row r="165" s="923" customFormat="1"/>
    <row r="166" s="923" customFormat="1"/>
    <row r="167" s="923" customFormat="1"/>
    <row r="168" s="923" customFormat="1"/>
    <row r="169" s="923" customFormat="1"/>
    <row r="170" s="923" customFormat="1"/>
    <row r="171" s="923" customFormat="1"/>
    <row r="172" s="923" customFormat="1"/>
    <row r="173" s="923" customFormat="1"/>
    <row r="174" s="923" customFormat="1"/>
    <row r="175" s="923" customFormat="1"/>
    <row r="176" s="923" customFormat="1"/>
    <row r="177" s="923" customFormat="1"/>
    <row r="178" s="923" customFormat="1"/>
    <row r="179" s="923" customFormat="1"/>
    <row r="180" s="923" customFormat="1"/>
    <row r="181" s="923" customFormat="1"/>
    <row r="182" s="923" customFormat="1"/>
    <row r="183" s="923" customFormat="1"/>
    <row r="184" s="923" customFormat="1"/>
    <row r="185" s="923" customFormat="1"/>
    <row r="186" s="923" customFormat="1"/>
    <row r="187" s="923" customFormat="1"/>
    <row r="188" s="923" customFormat="1"/>
    <row r="189" s="923" customFormat="1"/>
    <row r="190" s="923" customFormat="1"/>
    <row r="191" s="923" customFormat="1"/>
    <row r="192" s="923" customFormat="1"/>
    <row r="193" s="923" customFormat="1"/>
    <row r="194" s="923" customFormat="1"/>
    <row r="195" s="923" customFormat="1"/>
    <row r="196" s="923" customFormat="1"/>
    <row r="197" s="923" customFormat="1"/>
    <row r="198" s="923" customFormat="1"/>
    <row r="199" s="923" customFormat="1"/>
    <row r="200" s="923" customFormat="1"/>
    <row r="201" s="923" customFormat="1"/>
    <row r="202" s="923" customFormat="1"/>
    <row r="203" s="923" customFormat="1"/>
    <row r="204" s="923" customFormat="1"/>
    <row r="205" s="923" customFormat="1"/>
    <row r="206" s="923" customFormat="1"/>
    <row r="207" s="923" customFormat="1"/>
    <row r="208" s="923" customFormat="1"/>
    <row r="209" s="923" customFormat="1"/>
    <row r="210" s="923" customFormat="1"/>
    <row r="211" s="923" customFormat="1"/>
    <row r="212" s="923" customFormat="1"/>
    <row r="213" s="923" customFormat="1"/>
    <row r="214" s="923" customFormat="1"/>
    <row r="215" s="923" customFormat="1"/>
    <row r="216" s="923" customFormat="1"/>
    <row r="217" s="923" customFormat="1"/>
    <row r="218" s="923" customFormat="1"/>
    <row r="219" s="923" customFormat="1"/>
    <row r="220" s="923" customFormat="1"/>
    <row r="221" s="923" customFormat="1"/>
    <row r="222" s="923" customFormat="1"/>
    <row r="223" s="923" customFormat="1"/>
    <row r="224" s="923" customFormat="1"/>
    <row r="225" s="923" customFormat="1"/>
    <row r="226" s="923" customFormat="1"/>
    <row r="227" s="923" customFormat="1"/>
    <row r="228" s="923" customFormat="1"/>
    <row r="229" s="923" customFormat="1"/>
    <row r="230" s="923" customFormat="1"/>
    <row r="231" s="923" customFormat="1"/>
    <row r="232" s="923" customFormat="1"/>
    <row r="233" s="923" customFormat="1"/>
    <row r="234" s="923" customFormat="1"/>
    <row r="235" s="923" customFormat="1"/>
    <row r="236" s="923" customFormat="1"/>
    <row r="237" s="923" customFormat="1"/>
    <row r="238" s="923" customFormat="1"/>
    <row r="239" s="923" customFormat="1"/>
    <row r="240" s="923" customFormat="1"/>
    <row r="241" s="923" customFormat="1"/>
    <row r="242" s="923" customFormat="1"/>
    <row r="243" s="923" customFormat="1"/>
    <row r="244" s="923" customFormat="1"/>
    <row r="245" s="923" customFormat="1"/>
    <row r="246" s="923" customFormat="1"/>
    <row r="247" s="923" customFormat="1"/>
    <row r="248" s="923" customFormat="1"/>
    <row r="249" s="923" customFormat="1"/>
    <row r="250" s="923" customFormat="1"/>
    <row r="251" s="923" customFormat="1"/>
    <row r="252" s="923" customFormat="1"/>
    <row r="253" s="923" customFormat="1"/>
    <row r="254" s="923" customFormat="1"/>
    <row r="255" s="923" customFormat="1"/>
    <row r="256" s="923" customFormat="1"/>
    <row r="257" s="923" customFormat="1"/>
    <row r="258" s="923" customFormat="1"/>
    <row r="259" s="923" customFormat="1"/>
    <row r="260" s="923" customFormat="1"/>
    <row r="261" s="923" customFormat="1"/>
    <row r="262" s="923" customFormat="1"/>
    <row r="263" s="923" customFormat="1"/>
    <row r="264" s="923" customFormat="1"/>
    <row r="265" s="923" customFormat="1"/>
    <row r="266" s="923" customFormat="1"/>
    <row r="267" s="923" customFormat="1"/>
    <row r="268" s="923" customFormat="1"/>
    <row r="269" s="923" customFormat="1"/>
    <row r="270" s="923" customFormat="1"/>
    <row r="271" s="923" customFormat="1"/>
    <row r="272" s="923" customFormat="1"/>
    <row r="273" s="923" customFormat="1"/>
    <row r="274" s="923" customFormat="1"/>
    <row r="275" s="923" customFormat="1"/>
    <row r="276" s="923" customFormat="1"/>
    <row r="277" s="923" customFormat="1"/>
    <row r="278" s="923" customFormat="1"/>
    <row r="279" s="923" customFormat="1"/>
    <row r="280" s="923" customFormat="1"/>
    <row r="281" s="923" customFormat="1"/>
    <row r="282" s="923" customFormat="1"/>
    <row r="283" s="923" customFormat="1"/>
    <row r="284" s="923" customFormat="1"/>
    <row r="285" s="923" customFormat="1"/>
    <row r="286" s="923" customFormat="1"/>
    <row r="287" s="923" customFormat="1"/>
    <row r="288" s="923" customFormat="1"/>
    <row r="289" s="923" customFormat="1"/>
    <row r="290" s="923" customFormat="1"/>
    <row r="291" s="923" customFormat="1"/>
    <row r="292" s="923" customFormat="1"/>
    <row r="293" s="923" customFormat="1"/>
    <row r="294" s="923" customFormat="1"/>
    <row r="295" s="923" customFormat="1"/>
    <row r="296" s="923" customFormat="1"/>
    <row r="297" s="923" customFormat="1"/>
    <row r="298" s="923" customFormat="1"/>
    <row r="299" s="923" customFormat="1"/>
    <row r="300" s="923" customFormat="1"/>
    <row r="301" s="923" customFormat="1"/>
    <row r="302" s="923" customFormat="1"/>
    <row r="303" s="923" customFormat="1"/>
    <row r="304" s="923" customFormat="1"/>
    <row r="305" s="923" customFormat="1"/>
    <row r="306" s="923" customFormat="1"/>
    <row r="307" s="923" customFormat="1"/>
    <row r="308" s="923" customFormat="1"/>
    <row r="309" s="923" customFormat="1"/>
  </sheetData>
  <mergeCells count="12">
    <mergeCell ref="K8:N8"/>
    <mergeCell ref="P8:S8"/>
    <mergeCell ref="B5:C9"/>
    <mergeCell ref="D5:S5"/>
    <mergeCell ref="D6:D9"/>
    <mergeCell ref="E6:I6"/>
    <mergeCell ref="J6:N6"/>
    <mergeCell ref="O6:S6"/>
    <mergeCell ref="E7:I7"/>
    <mergeCell ref="J7:N7"/>
    <mergeCell ref="O7:S7"/>
    <mergeCell ref="F8:I8"/>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628ED-A1F5-4D4C-ABA5-B81617875435}">
  <sheetPr codeName="Sheet56"/>
  <dimension ref="B2:AJ29"/>
  <sheetViews>
    <sheetView topLeftCell="M1" workbookViewId="0">
      <selection activeCell="P6" sqref="P6"/>
    </sheetView>
  </sheetViews>
  <sheetFormatPr defaultColWidth="8.90625" defaultRowHeight="14.5"/>
  <cols>
    <col min="1" max="1" width="8.90625" style="969"/>
    <col min="2" max="2" width="4.08984375" style="970" customWidth="1"/>
    <col min="3" max="3" width="64.453125" style="969" customWidth="1"/>
    <col min="4" max="4" width="8.90625" style="969"/>
    <col min="5" max="5" width="11.453125" style="969" customWidth="1"/>
    <col min="6" max="8" width="12.54296875" style="969" customWidth="1"/>
    <col min="9" max="9" width="8.90625" style="969"/>
    <col min="10" max="10" width="9.54296875" style="969" customWidth="1"/>
    <col min="11" max="11" width="12.54296875" style="969" bestFit="1" customWidth="1"/>
    <col min="12" max="13" width="12.54296875" style="969" customWidth="1"/>
    <col min="14" max="14" width="8.90625" style="969"/>
    <col min="15" max="15" width="11" style="969" customWidth="1"/>
    <col min="16" max="16" width="12.54296875" style="969" bestFit="1" customWidth="1"/>
    <col min="17" max="18" width="12.54296875" style="969" customWidth="1"/>
    <col min="19" max="19" width="13.90625" style="969" bestFit="1" customWidth="1"/>
    <col min="20" max="20" width="8.90625" style="969"/>
    <col min="21" max="21" width="11.453125" style="969" customWidth="1"/>
    <col min="22" max="22" width="12" style="969" bestFit="1" customWidth="1"/>
    <col min="23" max="23" width="13.54296875" style="969" customWidth="1"/>
    <col min="24" max="24" width="12" style="969" customWidth="1"/>
    <col min="25" max="25" width="8.90625" style="969"/>
    <col min="26" max="26" width="9.54296875" style="969" customWidth="1"/>
    <col min="27" max="27" width="13.08984375" style="969" customWidth="1"/>
    <col min="28" max="28" width="14.453125" style="969" customWidth="1"/>
    <col min="29" max="29" width="12" style="969" customWidth="1"/>
    <col min="30" max="30" width="8.90625" style="969"/>
    <col min="31" max="31" width="11" style="969" customWidth="1"/>
    <col min="32" max="32" width="12.54296875" style="969" bestFit="1" customWidth="1"/>
    <col min="33" max="33" width="13" style="969" bestFit="1" customWidth="1"/>
    <col min="34" max="34" width="12" style="969" customWidth="1"/>
    <col min="35" max="35" width="15.54296875" style="969" bestFit="1" customWidth="1"/>
    <col min="36" max="36" width="11.453125" style="969" customWidth="1"/>
    <col min="37" max="16384" width="8.90625" style="969"/>
  </cols>
  <sheetData>
    <row r="2" spans="2:36">
      <c r="B2" s="922" t="s">
        <v>118</v>
      </c>
    </row>
    <row r="3" spans="2:36" ht="15" thickBot="1">
      <c r="AF3" s="971"/>
      <c r="AG3" s="971"/>
      <c r="AH3" s="971"/>
      <c r="AI3" s="971"/>
    </row>
    <row r="4" spans="2:36" s="970" customFormat="1" ht="15" thickBot="1">
      <c r="B4" s="972"/>
      <c r="C4" s="973"/>
      <c r="D4" s="974" t="s">
        <v>131</v>
      </c>
      <c r="E4" s="975" t="s">
        <v>132</v>
      </c>
      <c r="F4" s="975" t="s">
        <v>133</v>
      </c>
      <c r="G4" s="975" t="s">
        <v>172</v>
      </c>
      <c r="H4" s="975" t="s">
        <v>173</v>
      </c>
      <c r="I4" s="975" t="s">
        <v>507</v>
      </c>
      <c r="J4" s="975" t="s">
        <v>393</v>
      </c>
      <c r="K4" s="975" t="s">
        <v>508</v>
      </c>
      <c r="L4" s="975" t="s">
        <v>509</v>
      </c>
      <c r="M4" s="975" t="s">
        <v>510</v>
      </c>
      <c r="N4" s="975" t="s">
        <v>511</v>
      </c>
      <c r="O4" s="975" t="s">
        <v>512</v>
      </c>
      <c r="P4" s="975" t="s">
        <v>513</v>
      </c>
      <c r="Q4" s="975" t="s">
        <v>796</v>
      </c>
      <c r="R4" s="975" t="s">
        <v>797</v>
      </c>
      <c r="S4" s="975" t="s">
        <v>981</v>
      </c>
      <c r="T4" s="975" t="s">
        <v>982</v>
      </c>
      <c r="U4" s="975" t="s">
        <v>1369</v>
      </c>
      <c r="V4" s="975" t="s">
        <v>1370</v>
      </c>
      <c r="W4" s="975" t="s">
        <v>1371</v>
      </c>
      <c r="X4" s="975" t="s">
        <v>1372</v>
      </c>
      <c r="Y4" s="975" t="s">
        <v>1373</v>
      </c>
      <c r="Z4" s="975" t="s">
        <v>1374</v>
      </c>
      <c r="AA4" s="975" t="s">
        <v>1375</v>
      </c>
      <c r="AB4" s="975" t="s">
        <v>1376</v>
      </c>
      <c r="AC4" s="975" t="s">
        <v>1377</v>
      </c>
      <c r="AD4" s="975" t="s">
        <v>1378</v>
      </c>
      <c r="AE4" s="975" t="s">
        <v>1379</v>
      </c>
      <c r="AF4" s="975" t="s">
        <v>1380</v>
      </c>
      <c r="AG4" s="975" t="s">
        <v>1381</v>
      </c>
      <c r="AH4" s="975" t="s">
        <v>1382</v>
      </c>
      <c r="AI4" s="975" t="s">
        <v>1383</v>
      </c>
    </row>
    <row r="5" spans="2:36" ht="29.15" customHeight="1">
      <c r="B5" s="976"/>
      <c r="C5" s="977"/>
      <c r="D5" s="978" t="s">
        <v>1384</v>
      </c>
      <c r="E5" s="979"/>
      <c r="F5" s="979"/>
      <c r="G5" s="979"/>
      <c r="H5" s="979"/>
      <c r="I5" s="979"/>
      <c r="J5" s="979"/>
      <c r="K5" s="979"/>
      <c r="L5" s="979"/>
      <c r="M5" s="979"/>
      <c r="N5" s="979"/>
      <c r="O5" s="979"/>
      <c r="P5" s="979"/>
      <c r="Q5" s="979"/>
      <c r="R5" s="979"/>
      <c r="S5" s="979"/>
      <c r="T5" s="978" t="s">
        <v>1385</v>
      </c>
      <c r="U5" s="979"/>
      <c r="V5" s="979"/>
      <c r="W5" s="979"/>
      <c r="X5" s="979"/>
      <c r="Y5" s="979"/>
      <c r="Z5" s="979"/>
      <c r="AA5" s="979"/>
      <c r="AB5" s="979"/>
      <c r="AC5" s="979"/>
      <c r="AD5" s="979"/>
      <c r="AE5" s="979"/>
      <c r="AF5" s="979"/>
      <c r="AG5" s="979"/>
      <c r="AH5" s="979"/>
      <c r="AI5" s="980"/>
    </row>
    <row r="6" spans="2:36" ht="14.25" customHeight="1">
      <c r="B6" s="981"/>
      <c r="C6" s="982"/>
      <c r="D6" s="983" t="s">
        <v>1325</v>
      </c>
      <c r="E6" s="984"/>
      <c r="F6" s="984"/>
      <c r="G6" s="984"/>
      <c r="H6" s="985"/>
      <c r="I6" s="983" t="s">
        <v>1326</v>
      </c>
      <c r="J6" s="984"/>
      <c r="K6" s="984"/>
      <c r="L6" s="984"/>
      <c r="M6" s="985"/>
      <c r="N6" s="983" t="s">
        <v>1327</v>
      </c>
      <c r="O6" s="984"/>
      <c r="P6" s="984"/>
      <c r="Q6" s="984"/>
      <c r="R6" s="984"/>
      <c r="S6" s="986"/>
      <c r="T6" s="983" t="s">
        <v>1325</v>
      </c>
      <c r="U6" s="984"/>
      <c r="V6" s="984"/>
      <c r="W6" s="984"/>
      <c r="X6" s="985"/>
      <c r="Y6" s="983" t="s">
        <v>1326</v>
      </c>
      <c r="Z6" s="984"/>
      <c r="AA6" s="984"/>
      <c r="AB6" s="984"/>
      <c r="AC6" s="985"/>
      <c r="AD6" s="983" t="s">
        <v>1327</v>
      </c>
      <c r="AE6" s="984"/>
      <c r="AF6" s="984"/>
      <c r="AG6" s="984"/>
      <c r="AH6" s="984"/>
      <c r="AI6" s="985"/>
    </row>
    <row r="7" spans="2:36" ht="33.75" customHeight="1">
      <c r="B7" s="981"/>
      <c r="C7" s="982"/>
      <c r="D7" s="987" t="s">
        <v>1386</v>
      </c>
      <c r="E7" s="988"/>
      <c r="F7" s="988"/>
      <c r="G7" s="988"/>
      <c r="H7" s="989"/>
      <c r="I7" s="987" t="s">
        <v>1386</v>
      </c>
      <c r="J7" s="988"/>
      <c r="K7" s="988"/>
      <c r="L7" s="988"/>
      <c r="M7" s="989"/>
      <c r="N7" s="987" t="s">
        <v>1386</v>
      </c>
      <c r="O7" s="988"/>
      <c r="P7" s="988"/>
      <c r="Q7" s="988"/>
      <c r="R7" s="989"/>
      <c r="S7" s="990" t="s">
        <v>1387</v>
      </c>
      <c r="T7" s="987" t="s">
        <v>1388</v>
      </c>
      <c r="U7" s="988"/>
      <c r="V7" s="988"/>
      <c r="W7" s="988"/>
      <c r="X7" s="989"/>
      <c r="Y7" s="987" t="s">
        <v>1388</v>
      </c>
      <c r="Z7" s="988"/>
      <c r="AA7" s="988"/>
      <c r="AB7" s="988"/>
      <c r="AC7" s="989"/>
      <c r="AD7" s="987" t="s">
        <v>1388</v>
      </c>
      <c r="AE7" s="988"/>
      <c r="AF7" s="988"/>
      <c r="AG7" s="988"/>
      <c r="AH7" s="989"/>
      <c r="AI7" s="990" t="s">
        <v>1389</v>
      </c>
    </row>
    <row r="8" spans="2:36">
      <c r="B8" s="981"/>
      <c r="C8" s="982"/>
      <c r="D8" s="991"/>
      <c r="E8" s="987" t="s">
        <v>1390</v>
      </c>
      <c r="F8" s="988"/>
      <c r="G8" s="988"/>
      <c r="H8" s="989"/>
      <c r="I8" s="991"/>
      <c r="J8" s="987" t="s">
        <v>1390</v>
      </c>
      <c r="K8" s="988"/>
      <c r="L8" s="988"/>
      <c r="M8" s="989"/>
      <c r="N8" s="991"/>
      <c r="O8" s="987" t="s">
        <v>1390</v>
      </c>
      <c r="P8" s="988"/>
      <c r="Q8" s="988"/>
      <c r="R8" s="989"/>
      <c r="S8" s="992"/>
      <c r="T8" s="991"/>
      <c r="U8" s="987" t="s">
        <v>1390</v>
      </c>
      <c r="V8" s="988"/>
      <c r="W8" s="988"/>
      <c r="X8" s="989"/>
      <c r="Y8" s="991"/>
      <c r="Z8" s="987" t="s">
        <v>1390</v>
      </c>
      <c r="AA8" s="988"/>
      <c r="AB8" s="988"/>
      <c r="AC8" s="989"/>
      <c r="AD8" s="991"/>
      <c r="AE8" s="987" t="s">
        <v>1390</v>
      </c>
      <c r="AF8" s="988"/>
      <c r="AG8" s="988"/>
      <c r="AH8" s="989"/>
      <c r="AI8" s="992"/>
    </row>
    <row r="9" spans="2:36" ht="43.5">
      <c r="B9" s="981"/>
      <c r="C9" s="993" t="s">
        <v>1391</v>
      </c>
      <c r="D9" s="994"/>
      <c r="E9" s="994"/>
      <c r="F9" s="995" t="s">
        <v>1330</v>
      </c>
      <c r="G9" s="949" t="s">
        <v>1331</v>
      </c>
      <c r="H9" s="949" t="s">
        <v>1332</v>
      </c>
      <c r="I9" s="994"/>
      <c r="J9" s="994"/>
      <c r="K9" s="995" t="s">
        <v>1330</v>
      </c>
      <c r="L9" s="949" t="s">
        <v>1333</v>
      </c>
      <c r="M9" s="949" t="s">
        <v>1332</v>
      </c>
      <c r="N9" s="994"/>
      <c r="O9" s="994"/>
      <c r="P9" s="995" t="s">
        <v>1330</v>
      </c>
      <c r="Q9" s="949" t="s">
        <v>1334</v>
      </c>
      <c r="R9" s="949" t="s">
        <v>1332</v>
      </c>
      <c r="S9" s="996"/>
      <c r="T9" s="994"/>
      <c r="U9" s="994"/>
      <c r="V9" s="995" t="s">
        <v>1330</v>
      </c>
      <c r="W9" s="949" t="s">
        <v>1331</v>
      </c>
      <c r="X9" s="949" t="s">
        <v>1332</v>
      </c>
      <c r="Y9" s="994"/>
      <c r="Z9" s="994"/>
      <c r="AA9" s="995" t="s">
        <v>1330</v>
      </c>
      <c r="AB9" s="949" t="s">
        <v>1333</v>
      </c>
      <c r="AC9" s="949" t="s">
        <v>1332</v>
      </c>
      <c r="AD9" s="994"/>
      <c r="AE9" s="994"/>
      <c r="AF9" s="995" t="s">
        <v>1330</v>
      </c>
      <c r="AG9" s="949" t="s">
        <v>1334</v>
      </c>
      <c r="AH9" s="949" t="s">
        <v>1332</v>
      </c>
      <c r="AI9" s="996"/>
    </row>
    <row r="10" spans="2:36">
      <c r="B10" s="965">
        <v>1</v>
      </c>
      <c r="C10" s="997" t="s">
        <v>1392</v>
      </c>
      <c r="D10" s="998">
        <v>0.32390000000000002</v>
      </c>
      <c r="E10" s="994"/>
      <c r="F10" s="995"/>
      <c r="G10" s="994"/>
      <c r="H10" s="994"/>
      <c r="I10" s="994"/>
      <c r="J10" s="994"/>
      <c r="K10" s="995"/>
      <c r="L10" s="994"/>
      <c r="M10" s="994"/>
      <c r="N10" s="998">
        <v>0.32390000000000002</v>
      </c>
      <c r="O10" s="994"/>
      <c r="P10" s="995"/>
      <c r="Q10" s="994"/>
      <c r="R10" s="994"/>
      <c r="S10" s="998">
        <v>0.2108226287839515</v>
      </c>
      <c r="T10" s="998">
        <v>0.28620000000000001</v>
      </c>
      <c r="U10" s="994"/>
      <c r="V10" s="995"/>
      <c r="W10" s="994"/>
      <c r="X10" s="994"/>
      <c r="Y10" s="994"/>
      <c r="Z10" s="994"/>
      <c r="AA10" s="995"/>
      <c r="AB10" s="994"/>
      <c r="AC10" s="994"/>
      <c r="AD10" s="998">
        <v>0.28620000000000001</v>
      </c>
      <c r="AE10" s="994"/>
      <c r="AF10" s="995"/>
      <c r="AG10" s="994"/>
      <c r="AH10" s="994"/>
      <c r="AI10" s="994"/>
      <c r="AJ10" s="999"/>
    </row>
    <row r="11" spans="2:36" ht="29">
      <c r="B11" s="965">
        <v>2</v>
      </c>
      <c r="C11" s="1000" t="s">
        <v>1336</v>
      </c>
      <c r="D11" s="1001">
        <v>0.32390000000000002</v>
      </c>
      <c r="E11" s="995"/>
      <c r="F11" s="995"/>
      <c r="G11" s="995"/>
      <c r="H11" s="995"/>
      <c r="I11" s="995"/>
      <c r="J11" s="995"/>
      <c r="K11" s="995"/>
      <c r="L11" s="995"/>
      <c r="M11" s="995"/>
      <c r="N11" s="1001">
        <v>0.32390000000000002</v>
      </c>
      <c r="O11" s="995"/>
      <c r="P11" s="995"/>
      <c r="Q11" s="995"/>
      <c r="R11" s="995"/>
      <c r="S11" s="1001">
        <v>0.2108226287839515</v>
      </c>
      <c r="T11" s="1001"/>
      <c r="U11" s="995"/>
      <c r="V11" s="995"/>
      <c r="W11" s="995"/>
      <c r="X11" s="995"/>
      <c r="Y11" s="995"/>
      <c r="Z11" s="995"/>
      <c r="AA11" s="995"/>
      <c r="AB11" s="995"/>
      <c r="AC11" s="995"/>
      <c r="AD11" s="1001"/>
      <c r="AE11" s="995"/>
      <c r="AF11" s="995"/>
      <c r="AG11" s="995"/>
      <c r="AH11" s="995"/>
      <c r="AI11" s="995"/>
    </row>
    <row r="12" spans="2:36">
      <c r="B12" s="965">
        <v>3</v>
      </c>
      <c r="C12" s="1002" t="s">
        <v>1393</v>
      </c>
      <c r="D12" s="1001"/>
      <c r="E12" s="995"/>
      <c r="F12" s="995"/>
      <c r="G12" s="995"/>
      <c r="H12" s="995"/>
      <c r="I12" s="995"/>
      <c r="J12" s="995"/>
      <c r="K12" s="995"/>
      <c r="L12" s="995"/>
      <c r="M12" s="995"/>
      <c r="N12" s="1001"/>
      <c r="O12" s="995"/>
      <c r="P12" s="995"/>
      <c r="Q12" s="995"/>
      <c r="R12" s="995"/>
      <c r="S12" s="1001">
        <v>1.6000000000000001E-3</v>
      </c>
      <c r="T12" s="1001"/>
      <c r="U12" s="995"/>
      <c r="V12" s="995"/>
      <c r="W12" s="995"/>
      <c r="X12" s="995"/>
      <c r="Y12" s="995"/>
      <c r="Z12" s="995"/>
      <c r="AA12" s="995"/>
      <c r="AB12" s="995"/>
      <c r="AC12" s="995"/>
      <c r="AD12" s="1001"/>
      <c r="AE12" s="995"/>
      <c r="AF12" s="995"/>
      <c r="AG12" s="995"/>
      <c r="AH12" s="995"/>
      <c r="AI12" s="995"/>
    </row>
    <row r="13" spans="2:36">
      <c r="B13" s="965">
        <v>4</v>
      </c>
      <c r="C13" s="1003" t="s">
        <v>818</v>
      </c>
      <c r="D13" s="1001"/>
      <c r="E13" s="995"/>
      <c r="F13" s="995"/>
      <c r="G13" s="995"/>
      <c r="H13" s="995"/>
      <c r="I13" s="995"/>
      <c r="J13" s="995"/>
      <c r="K13" s="995"/>
      <c r="L13" s="995"/>
      <c r="M13" s="995"/>
      <c r="N13" s="1001"/>
      <c r="O13" s="995"/>
      <c r="P13" s="995"/>
      <c r="Q13" s="995"/>
      <c r="R13" s="995"/>
      <c r="S13" s="1001">
        <v>6.9999999999999999E-4</v>
      </c>
      <c r="T13" s="1001"/>
      <c r="U13" s="995"/>
      <c r="V13" s="995"/>
      <c r="W13" s="995"/>
      <c r="X13" s="995"/>
      <c r="Y13" s="995"/>
      <c r="Z13" s="995"/>
      <c r="AA13" s="995"/>
      <c r="AB13" s="995"/>
      <c r="AC13" s="995"/>
      <c r="AD13" s="1001"/>
      <c r="AE13" s="995"/>
      <c r="AF13" s="995"/>
      <c r="AG13" s="995"/>
      <c r="AH13" s="995"/>
      <c r="AI13" s="995"/>
    </row>
    <row r="14" spans="2:36">
      <c r="B14" s="965">
        <v>5</v>
      </c>
      <c r="C14" s="1003" t="s">
        <v>820</v>
      </c>
      <c r="D14" s="1001"/>
      <c r="E14" s="995"/>
      <c r="F14" s="995"/>
      <c r="G14" s="995"/>
      <c r="H14" s="995"/>
      <c r="I14" s="995"/>
      <c r="J14" s="995"/>
      <c r="K14" s="995"/>
      <c r="L14" s="995"/>
      <c r="M14" s="995"/>
      <c r="N14" s="1001"/>
      <c r="O14" s="995"/>
      <c r="P14" s="995"/>
      <c r="Q14" s="995"/>
      <c r="R14" s="995"/>
      <c r="S14" s="1001">
        <v>8.9999999999999998E-4</v>
      </c>
      <c r="T14" s="1001"/>
      <c r="U14" s="995"/>
      <c r="V14" s="995"/>
      <c r="W14" s="995"/>
      <c r="X14" s="995"/>
      <c r="Y14" s="995"/>
      <c r="Z14" s="995"/>
      <c r="AA14" s="995"/>
      <c r="AB14" s="995"/>
      <c r="AC14" s="995"/>
      <c r="AD14" s="1001"/>
      <c r="AE14" s="995"/>
      <c r="AF14" s="995"/>
      <c r="AG14" s="995"/>
      <c r="AH14" s="995"/>
      <c r="AI14" s="995"/>
    </row>
    <row r="15" spans="2:36">
      <c r="B15" s="965">
        <v>6</v>
      </c>
      <c r="C15" s="1004" t="s">
        <v>1339</v>
      </c>
      <c r="D15" s="1001"/>
      <c r="E15" s="995"/>
      <c r="F15" s="995"/>
      <c r="G15" s="995"/>
      <c r="H15" s="995"/>
      <c r="I15" s="995"/>
      <c r="J15" s="995"/>
      <c r="K15" s="995"/>
      <c r="L15" s="995"/>
      <c r="M15" s="995"/>
      <c r="N15" s="1001"/>
      <c r="O15" s="995"/>
      <c r="P15" s="995"/>
      <c r="Q15" s="995"/>
      <c r="R15" s="995"/>
      <c r="S15" s="1001">
        <v>8.9999999999999998E-4</v>
      </c>
      <c r="T15" s="1001"/>
      <c r="U15" s="995"/>
      <c r="V15" s="995"/>
      <c r="W15" s="995"/>
      <c r="X15" s="995"/>
      <c r="Y15" s="995"/>
      <c r="Z15" s="995"/>
      <c r="AA15" s="995"/>
      <c r="AB15" s="995"/>
      <c r="AC15" s="995"/>
      <c r="AD15" s="1001"/>
      <c r="AE15" s="995"/>
      <c r="AF15" s="995"/>
      <c r="AG15" s="995"/>
      <c r="AH15" s="995"/>
      <c r="AI15" s="995"/>
    </row>
    <row r="16" spans="2:36">
      <c r="B16" s="965">
        <v>7</v>
      </c>
      <c r="C16" s="1004" t="s">
        <v>1394</v>
      </c>
      <c r="D16" s="1001"/>
      <c r="E16" s="995"/>
      <c r="F16" s="995"/>
      <c r="G16" s="995"/>
      <c r="H16" s="995"/>
      <c r="I16" s="995"/>
      <c r="J16" s="995"/>
      <c r="K16" s="995"/>
      <c r="L16" s="995"/>
      <c r="M16" s="995"/>
      <c r="N16" s="1001"/>
      <c r="O16" s="995"/>
      <c r="P16" s="995"/>
      <c r="Q16" s="995"/>
      <c r="R16" s="995"/>
      <c r="S16" s="1001">
        <v>0</v>
      </c>
      <c r="T16" s="1001"/>
      <c r="U16" s="995"/>
      <c r="V16" s="995"/>
      <c r="W16" s="995"/>
      <c r="X16" s="995"/>
      <c r="Y16" s="995"/>
      <c r="Z16" s="995"/>
      <c r="AA16" s="995"/>
      <c r="AB16" s="995"/>
      <c r="AC16" s="995"/>
      <c r="AD16" s="1001"/>
      <c r="AE16" s="995"/>
      <c r="AF16" s="995"/>
      <c r="AG16" s="995"/>
      <c r="AH16" s="995"/>
      <c r="AI16" s="995"/>
    </row>
    <row r="17" spans="2:35">
      <c r="B17" s="965">
        <v>8</v>
      </c>
      <c r="C17" s="1004" t="s">
        <v>1341</v>
      </c>
      <c r="D17" s="1001"/>
      <c r="E17" s="995"/>
      <c r="F17" s="995"/>
      <c r="G17" s="995"/>
      <c r="H17" s="995"/>
      <c r="I17" s="995"/>
      <c r="J17" s="995"/>
      <c r="K17" s="995"/>
      <c r="L17" s="995"/>
      <c r="M17" s="995"/>
      <c r="N17" s="1001"/>
      <c r="O17" s="995"/>
      <c r="P17" s="995"/>
      <c r="Q17" s="995"/>
      <c r="R17" s="995"/>
      <c r="S17" s="1001">
        <v>0</v>
      </c>
      <c r="T17" s="1001"/>
      <c r="U17" s="995"/>
      <c r="V17" s="995"/>
      <c r="W17" s="953"/>
      <c r="X17" s="995"/>
      <c r="Y17" s="995"/>
      <c r="Z17" s="995"/>
      <c r="AA17" s="995"/>
      <c r="AB17" s="995"/>
      <c r="AC17" s="995"/>
      <c r="AD17" s="1001"/>
      <c r="AE17" s="995"/>
      <c r="AF17" s="995"/>
      <c r="AG17" s="995"/>
      <c r="AH17" s="995"/>
      <c r="AI17" s="995"/>
    </row>
    <row r="18" spans="2:35">
      <c r="B18" s="965">
        <v>9</v>
      </c>
      <c r="C18" s="1002" t="s">
        <v>1395</v>
      </c>
      <c r="D18" s="1001">
        <v>0</v>
      </c>
      <c r="E18" s="995"/>
      <c r="F18" s="995"/>
      <c r="G18" s="995"/>
      <c r="H18" s="995"/>
      <c r="I18" s="995"/>
      <c r="J18" s="995"/>
      <c r="K18" s="995"/>
      <c r="L18" s="995"/>
      <c r="M18" s="995"/>
      <c r="N18" s="1001">
        <v>0</v>
      </c>
      <c r="O18" s="995"/>
      <c r="P18" s="995"/>
      <c r="Q18" s="995"/>
      <c r="R18" s="995"/>
      <c r="S18" s="1001">
        <v>1E-4</v>
      </c>
      <c r="T18" s="1001"/>
      <c r="U18" s="995"/>
      <c r="V18" s="995"/>
      <c r="W18" s="995"/>
      <c r="X18" s="995"/>
      <c r="Y18" s="995"/>
      <c r="Z18" s="995"/>
      <c r="AA18" s="995"/>
      <c r="AB18" s="995"/>
      <c r="AC18" s="995"/>
      <c r="AD18" s="1001"/>
      <c r="AE18" s="995"/>
      <c r="AF18" s="995"/>
      <c r="AG18" s="995"/>
      <c r="AH18" s="995"/>
      <c r="AI18" s="995"/>
    </row>
    <row r="19" spans="2:35">
      <c r="B19" s="965">
        <v>10</v>
      </c>
      <c r="C19" s="1002" t="s">
        <v>826</v>
      </c>
      <c r="D19" s="1005">
        <v>0.32382240652218702</v>
      </c>
      <c r="E19" s="1006"/>
      <c r="F19" s="1006"/>
      <c r="G19" s="1006"/>
      <c r="H19" s="1006"/>
      <c r="I19" s="1007"/>
      <c r="J19" s="1007"/>
      <c r="K19" s="1007"/>
      <c r="L19" s="1007"/>
      <c r="M19" s="1007"/>
      <c r="N19" s="1005">
        <v>0.32382240652218702</v>
      </c>
      <c r="O19" s="1006"/>
      <c r="P19" s="1006"/>
      <c r="Q19" s="1006"/>
      <c r="R19" s="1006"/>
      <c r="S19" s="1005">
        <v>0.20080000000000001</v>
      </c>
      <c r="T19" s="1005">
        <v>0.28620000000000001</v>
      </c>
      <c r="U19" s="1006"/>
      <c r="V19" s="1006"/>
      <c r="W19" s="1006"/>
      <c r="X19" s="1006"/>
      <c r="Y19" s="1007"/>
      <c r="Z19" s="1007"/>
      <c r="AA19" s="1007"/>
      <c r="AB19" s="1007"/>
      <c r="AC19" s="1007"/>
      <c r="AD19" s="1005">
        <v>0.28620000000000001</v>
      </c>
      <c r="AE19" s="1006"/>
      <c r="AF19" s="1006"/>
      <c r="AG19" s="1006"/>
      <c r="AH19" s="1006"/>
      <c r="AI19" s="995"/>
    </row>
    <row r="20" spans="2:35">
      <c r="B20" s="965">
        <v>11</v>
      </c>
      <c r="C20" s="1004" t="s">
        <v>1343</v>
      </c>
      <c r="D20" s="1001">
        <v>0.31820846083710491</v>
      </c>
      <c r="E20" s="995"/>
      <c r="F20" s="995"/>
      <c r="G20" s="995"/>
      <c r="H20" s="995"/>
      <c r="I20" s="1007"/>
      <c r="J20" s="1007"/>
      <c r="K20" s="1007"/>
      <c r="L20" s="1007"/>
      <c r="M20" s="1007"/>
      <c r="N20" s="1001">
        <v>0.31820846083710491</v>
      </c>
      <c r="O20" s="995"/>
      <c r="P20" s="995"/>
      <c r="Q20" s="995"/>
      <c r="R20" s="995"/>
      <c r="S20" s="1001">
        <v>0.1799</v>
      </c>
      <c r="T20" s="1001">
        <v>0.27679999999999999</v>
      </c>
      <c r="U20" s="995"/>
      <c r="V20" s="995"/>
      <c r="W20" s="995"/>
      <c r="X20" s="995"/>
      <c r="Y20" s="1007"/>
      <c r="Z20" s="1007"/>
      <c r="AA20" s="1007"/>
      <c r="AB20" s="1007"/>
      <c r="AC20" s="1007"/>
      <c r="AD20" s="1001">
        <v>0.27679999999999999</v>
      </c>
      <c r="AE20" s="995"/>
      <c r="AF20" s="995"/>
      <c r="AG20" s="995"/>
      <c r="AH20" s="995"/>
      <c r="AI20" s="995"/>
    </row>
    <row r="21" spans="2:35">
      <c r="B21" s="965">
        <v>12</v>
      </c>
      <c r="C21" s="1004" t="s">
        <v>1344</v>
      </c>
      <c r="D21" s="1001"/>
      <c r="E21" s="995"/>
      <c r="F21" s="995"/>
      <c r="G21" s="995"/>
      <c r="H21" s="995"/>
      <c r="I21" s="1007"/>
      <c r="J21" s="1007"/>
      <c r="K21" s="1007"/>
      <c r="L21" s="1007"/>
      <c r="M21" s="1007"/>
      <c r="N21" s="1001"/>
      <c r="O21" s="995"/>
      <c r="P21" s="995"/>
      <c r="Q21" s="995"/>
      <c r="R21" s="995"/>
      <c r="S21" s="1001"/>
      <c r="T21" s="1001"/>
      <c r="U21" s="995"/>
      <c r="V21" s="995"/>
      <c r="W21" s="995"/>
      <c r="X21" s="995"/>
      <c r="Y21" s="1007"/>
      <c r="Z21" s="1007"/>
      <c r="AA21" s="1007"/>
      <c r="AB21" s="1007"/>
      <c r="AC21" s="1007"/>
      <c r="AD21" s="1001"/>
      <c r="AE21" s="995"/>
      <c r="AF21" s="995"/>
      <c r="AG21" s="995"/>
      <c r="AH21" s="995"/>
      <c r="AI21" s="995"/>
    </row>
    <row r="22" spans="2:35">
      <c r="B22" s="965">
        <v>13</v>
      </c>
      <c r="C22" s="1004" t="s">
        <v>1345</v>
      </c>
      <c r="D22" s="1001">
        <v>5.6134561375419632E-3</v>
      </c>
      <c r="E22" s="995"/>
      <c r="F22" s="995"/>
      <c r="G22" s="995"/>
      <c r="H22" s="995"/>
      <c r="I22" s="1007"/>
      <c r="J22" s="1007"/>
      <c r="K22" s="1007"/>
      <c r="L22" s="1007"/>
      <c r="M22" s="1007"/>
      <c r="N22" s="1001">
        <v>5.6134561375419632E-3</v>
      </c>
      <c r="O22" s="995"/>
      <c r="P22" s="995"/>
      <c r="Q22" s="995"/>
      <c r="R22" s="995"/>
      <c r="S22" s="1001">
        <v>4.1999999999999997E-3</v>
      </c>
      <c r="T22" s="1001">
        <v>9.4000000000000004E-3</v>
      </c>
      <c r="U22" s="995"/>
      <c r="V22" s="995"/>
      <c r="W22" s="995"/>
      <c r="X22" s="995"/>
      <c r="Y22" s="1007"/>
      <c r="Z22" s="1007"/>
      <c r="AA22" s="1007"/>
      <c r="AB22" s="1007"/>
      <c r="AC22" s="1007"/>
      <c r="AD22" s="1001">
        <v>9.4000000000000004E-3</v>
      </c>
      <c r="AE22" s="995"/>
      <c r="AF22" s="995"/>
      <c r="AG22" s="995"/>
      <c r="AH22" s="995"/>
      <c r="AI22" s="995"/>
    </row>
    <row r="23" spans="2:35">
      <c r="B23" s="965">
        <v>14</v>
      </c>
      <c r="C23" s="1003" t="s">
        <v>1396</v>
      </c>
      <c r="D23" s="1001"/>
      <c r="E23" s="995"/>
      <c r="F23" s="995"/>
      <c r="G23" s="995"/>
      <c r="H23" s="995"/>
      <c r="I23" s="1007"/>
      <c r="J23" s="1007"/>
      <c r="K23" s="1007"/>
      <c r="L23" s="1007"/>
      <c r="M23" s="1007"/>
      <c r="N23" s="1001"/>
      <c r="O23" s="995"/>
      <c r="P23" s="995"/>
      <c r="Q23" s="995"/>
      <c r="R23" s="995"/>
      <c r="S23" s="1001">
        <v>8.3000000000000001E-3</v>
      </c>
      <c r="T23" s="1001"/>
      <c r="U23" s="995"/>
      <c r="V23" s="995"/>
      <c r="W23" s="995"/>
      <c r="X23" s="995"/>
      <c r="Y23" s="1007"/>
      <c r="Z23" s="1007"/>
      <c r="AA23" s="1007"/>
      <c r="AB23" s="1007"/>
      <c r="AC23" s="1007"/>
      <c r="AD23" s="1001"/>
      <c r="AE23" s="995"/>
      <c r="AF23" s="995"/>
      <c r="AG23" s="995"/>
      <c r="AH23" s="995"/>
      <c r="AI23" s="995"/>
    </row>
    <row r="24" spans="2:35">
      <c r="B24" s="965">
        <v>15</v>
      </c>
      <c r="C24" s="951" t="s">
        <v>1347</v>
      </c>
      <c r="D24" s="1001"/>
      <c r="E24" s="995"/>
      <c r="F24" s="995"/>
      <c r="G24" s="995"/>
      <c r="H24" s="995"/>
      <c r="I24" s="1007"/>
      <c r="J24" s="1007"/>
      <c r="K24" s="1007"/>
      <c r="L24" s="1007"/>
      <c r="M24" s="1007"/>
      <c r="N24" s="1001"/>
      <c r="O24" s="995"/>
      <c r="P24" s="995"/>
      <c r="Q24" s="995"/>
      <c r="R24" s="995"/>
      <c r="S24" s="1001"/>
      <c r="T24" s="1001"/>
      <c r="U24" s="995"/>
      <c r="V24" s="995"/>
      <c r="W24" s="995"/>
      <c r="X24" s="995"/>
      <c r="Y24" s="1007"/>
      <c r="Z24" s="1007"/>
      <c r="AA24" s="1007"/>
      <c r="AB24" s="1007"/>
      <c r="AC24" s="1007"/>
      <c r="AD24" s="1001"/>
      <c r="AE24" s="995"/>
      <c r="AF24" s="995"/>
      <c r="AG24" s="995"/>
      <c r="AH24" s="995"/>
      <c r="AI24" s="995"/>
    </row>
    <row r="25" spans="2:35">
      <c r="B25" s="965">
        <v>16</v>
      </c>
      <c r="C25" s="951" t="s">
        <v>1348</v>
      </c>
      <c r="D25" s="1001"/>
      <c r="E25" s="995"/>
      <c r="F25" s="995"/>
      <c r="G25" s="995"/>
      <c r="H25" s="995"/>
      <c r="I25" s="1006"/>
      <c r="J25" s="1006"/>
      <c r="K25" s="1006"/>
      <c r="L25" s="1006"/>
      <c r="M25" s="1006"/>
      <c r="N25" s="1001"/>
      <c r="O25" s="1006"/>
      <c r="P25" s="1006"/>
      <c r="Q25" s="1006"/>
      <c r="R25" s="1006"/>
      <c r="S25" s="1005">
        <v>8.3000000000000001E-3</v>
      </c>
      <c r="T25" s="1005"/>
      <c r="U25" s="1006"/>
      <c r="V25" s="1006"/>
      <c r="W25" s="1006"/>
      <c r="X25" s="1006"/>
      <c r="Y25" s="1006"/>
      <c r="Z25" s="1006"/>
      <c r="AA25" s="1006"/>
      <c r="AB25" s="1006"/>
      <c r="AC25" s="1006"/>
      <c r="AD25" s="1005"/>
      <c r="AE25" s="1006"/>
      <c r="AF25" s="1006"/>
      <c r="AG25" s="1006"/>
      <c r="AH25" s="1006"/>
      <c r="AI25" s="995"/>
    </row>
    <row r="26" spans="2:35" ht="29">
      <c r="B26" s="965">
        <v>17</v>
      </c>
      <c r="C26" s="1008" t="s">
        <v>1349</v>
      </c>
      <c r="D26" s="1001"/>
      <c r="E26" s="995"/>
      <c r="F26" s="995"/>
      <c r="G26" s="995"/>
      <c r="H26" s="995"/>
      <c r="I26" s="1007"/>
      <c r="J26" s="1007"/>
      <c r="K26" s="1007"/>
      <c r="L26" s="1007"/>
      <c r="M26" s="1007"/>
      <c r="N26" s="1001"/>
      <c r="O26" s="995"/>
      <c r="P26" s="995"/>
      <c r="Q26" s="995"/>
      <c r="R26" s="995"/>
      <c r="S26" s="1001"/>
      <c r="T26" s="1001"/>
      <c r="U26" s="995"/>
      <c r="V26" s="995"/>
      <c r="W26" s="995"/>
      <c r="X26" s="995"/>
      <c r="Y26" s="1007"/>
      <c r="Z26" s="1007"/>
      <c r="AA26" s="1007"/>
      <c r="AB26" s="1007"/>
      <c r="AC26" s="1007"/>
      <c r="AD26" s="1001"/>
      <c r="AE26" s="995"/>
      <c r="AF26" s="995"/>
      <c r="AG26" s="995"/>
      <c r="AH26" s="995"/>
      <c r="AI26" s="995"/>
    </row>
    <row r="29" spans="2:35">
      <c r="C29" s="1009" t="s">
        <v>1397</v>
      </c>
    </row>
  </sheetData>
  <mergeCells count="23">
    <mergeCell ref="AD7:AH7"/>
    <mergeCell ref="AI7:AI9"/>
    <mergeCell ref="E8:H8"/>
    <mergeCell ref="J8:M8"/>
    <mergeCell ref="O8:R8"/>
    <mergeCell ref="U8:X8"/>
    <mergeCell ref="Z8:AC8"/>
    <mergeCell ref="AE8:AH8"/>
    <mergeCell ref="D7:H7"/>
    <mergeCell ref="I7:M7"/>
    <mergeCell ref="N7:R7"/>
    <mergeCell ref="S7:S9"/>
    <mergeCell ref="T7:X7"/>
    <mergeCell ref="Y7:AC7"/>
    <mergeCell ref="B4:C4"/>
    <mergeCell ref="D5:S5"/>
    <mergeCell ref="T5:AI5"/>
    <mergeCell ref="D6:H6"/>
    <mergeCell ref="I6:M6"/>
    <mergeCell ref="N6:R6"/>
    <mergeCell ref="T6:X6"/>
    <mergeCell ref="Y6:AC6"/>
    <mergeCell ref="AD6:AI6"/>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FB43B-20E4-40C6-858D-3004AA3D6689}">
  <sheetPr codeName="Sheet60"/>
  <dimension ref="B2:H20"/>
  <sheetViews>
    <sheetView topLeftCell="C1" workbookViewId="0">
      <selection activeCell="P6" sqref="P6"/>
    </sheetView>
  </sheetViews>
  <sheetFormatPr defaultColWidth="8.90625" defaultRowHeight="14.5"/>
  <cols>
    <col min="1" max="1" width="8.90625" style="1010"/>
    <col min="2" max="2" width="3.453125" style="1010" customWidth="1"/>
    <col min="3" max="3" width="55.453125" style="1010" customWidth="1"/>
    <col min="4" max="4" width="62.08984375" style="1010" bestFit="1" customWidth="1"/>
    <col min="5" max="5" width="33.453125" style="1010" bestFit="1" customWidth="1"/>
    <col min="6" max="6" width="27.453125" style="1010" customWidth="1"/>
    <col min="7" max="7" width="28.453125" style="1010" customWidth="1"/>
    <col min="8" max="8" width="64" style="1010" customWidth="1"/>
    <col min="9" max="16384" width="8.90625" style="1010"/>
  </cols>
  <sheetData>
    <row r="2" spans="2:8">
      <c r="C2" s="1011" t="s">
        <v>119</v>
      </c>
    </row>
    <row r="4" spans="2:8">
      <c r="C4" s="1012" t="s">
        <v>131</v>
      </c>
      <c r="D4" s="1012" t="s">
        <v>132</v>
      </c>
      <c r="E4" s="1012" t="s">
        <v>133</v>
      </c>
      <c r="F4" s="1012" t="s">
        <v>172</v>
      </c>
      <c r="G4" s="1012" t="s">
        <v>173</v>
      </c>
      <c r="H4" s="1012" t="s">
        <v>507</v>
      </c>
    </row>
    <row r="5" spans="2:8">
      <c r="C5" s="1013" t="s">
        <v>1398</v>
      </c>
      <c r="D5" s="1013" t="s">
        <v>1399</v>
      </c>
      <c r="E5" s="1013" t="s">
        <v>1400</v>
      </c>
      <c r="F5" s="1014" t="s">
        <v>1401</v>
      </c>
      <c r="G5" s="1014" t="s">
        <v>1402</v>
      </c>
      <c r="H5" s="990" t="s">
        <v>1403</v>
      </c>
    </row>
    <row r="6" spans="2:8">
      <c r="C6" s="1015"/>
      <c r="D6" s="1015"/>
      <c r="E6" s="1015"/>
      <c r="F6" s="1016"/>
      <c r="G6" s="1016"/>
      <c r="H6" s="996"/>
    </row>
    <row r="7" spans="2:8" ht="14.4" customHeight="1">
      <c r="B7" s="1017">
        <v>1</v>
      </c>
      <c r="C7" s="990" t="s">
        <v>1404</v>
      </c>
      <c r="D7" s="1017" t="s">
        <v>1393</v>
      </c>
      <c r="E7" s="1017"/>
      <c r="F7" s="1018"/>
      <c r="G7" s="1018"/>
      <c r="H7" s="1017"/>
    </row>
    <row r="8" spans="2:8">
      <c r="B8" s="1017">
        <v>2</v>
      </c>
      <c r="C8" s="992"/>
      <c r="D8" s="1017" t="s">
        <v>822</v>
      </c>
      <c r="E8" s="1017"/>
      <c r="F8" s="1018"/>
      <c r="G8" s="1018"/>
      <c r="H8" s="1017"/>
    </row>
    <row r="9" spans="2:8">
      <c r="B9" s="1017">
        <v>3</v>
      </c>
      <c r="C9" s="992"/>
      <c r="D9" s="1019" t="s">
        <v>1247</v>
      </c>
      <c r="E9" s="1017"/>
      <c r="F9" s="1018"/>
      <c r="G9" s="1018"/>
      <c r="H9" s="1017"/>
    </row>
    <row r="10" spans="2:8">
      <c r="B10" s="1017">
        <v>4</v>
      </c>
      <c r="C10" s="992"/>
      <c r="D10" s="1017" t="s">
        <v>826</v>
      </c>
      <c r="E10" s="1017"/>
      <c r="F10" s="1018"/>
      <c r="G10" s="1018"/>
      <c r="H10" s="1017"/>
    </row>
    <row r="11" spans="2:8">
      <c r="B11" s="1017">
        <v>5</v>
      </c>
      <c r="C11" s="992"/>
      <c r="D11" s="1019" t="s">
        <v>1248</v>
      </c>
      <c r="E11" s="1017"/>
      <c r="F11" s="1018"/>
      <c r="G11" s="1018"/>
      <c r="H11" s="1017"/>
    </row>
    <row r="12" spans="2:8">
      <c r="B12" s="1017">
        <v>6</v>
      </c>
      <c r="C12" s="992"/>
      <c r="D12" s="1019" t="s">
        <v>1405</v>
      </c>
      <c r="E12" s="1017"/>
      <c r="F12" s="1018"/>
      <c r="G12" s="1018"/>
      <c r="H12" s="1017"/>
    </row>
    <row r="13" spans="2:8">
      <c r="B13" s="1017">
        <v>7</v>
      </c>
      <c r="C13" s="996"/>
      <c r="D13" s="1017" t="s">
        <v>1406</v>
      </c>
      <c r="E13" s="1017"/>
      <c r="F13" s="1018"/>
      <c r="G13" s="1018"/>
      <c r="H13" s="1017"/>
    </row>
    <row r="14" spans="2:8" ht="14.4" customHeight="1">
      <c r="B14" s="1017">
        <v>8</v>
      </c>
      <c r="C14" s="990" t="s">
        <v>1407</v>
      </c>
      <c r="D14" s="1017" t="s">
        <v>1393</v>
      </c>
      <c r="E14" s="1017"/>
      <c r="F14" s="1018"/>
      <c r="G14" s="1018"/>
      <c r="H14" s="1017"/>
    </row>
    <row r="15" spans="2:8">
      <c r="B15" s="1017">
        <v>9</v>
      </c>
      <c r="C15" s="992"/>
      <c r="D15" s="1017" t="s">
        <v>822</v>
      </c>
      <c r="E15" s="1020">
        <v>164.26058115000001</v>
      </c>
      <c r="F15" s="1018" t="s">
        <v>477</v>
      </c>
      <c r="G15" s="1018"/>
      <c r="H15" s="1021" t="s">
        <v>1408</v>
      </c>
    </row>
    <row r="16" spans="2:8">
      <c r="B16" s="1017">
        <v>10</v>
      </c>
      <c r="C16" s="992"/>
      <c r="D16" s="1019" t="s">
        <v>1247</v>
      </c>
      <c r="E16" s="1020">
        <v>163.90863879</v>
      </c>
      <c r="F16" s="1018" t="s">
        <v>477</v>
      </c>
      <c r="G16" s="1018"/>
      <c r="H16" s="1021" t="s">
        <v>1408</v>
      </c>
    </row>
    <row r="17" spans="2:8">
      <c r="B17" s="1017">
        <v>11</v>
      </c>
      <c r="C17" s="992"/>
      <c r="D17" s="1017" t="s">
        <v>826</v>
      </c>
      <c r="E17" s="1020">
        <v>136.65713278999999</v>
      </c>
      <c r="F17" s="1018" t="s">
        <v>477</v>
      </c>
      <c r="G17" s="1018"/>
      <c r="H17" s="1021" t="s">
        <v>1409</v>
      </c>
    </row>
    <row r="18" spans="2:8">
      <c r="B18" s="1017">
        <v>12</v>
      </c>
      <c r="C18" s="992"/>
      <c r="D18" s="1019" t="s">
        <v>1248</v>
      </c>
      <c r="E18" s="1020">
        <v>136.65713278999999</v>
      </c>
      <c r="F18" s="1018" t="s">
        <v>477</v>
      </c>
      <c r="G18" s="1018"/>
      <c r="H18" s="1021" t="s">
        <v>1409</v>
      </c>
    </row>
    <row r="19" spans="2:8">
      <c r="B19" s="1017">
        <v>13</v>
      </c>
      <c r="C19" s="992"/>
      <c r="D19" s="1019" t="s">
        <v>1405</v>
      </c>
      <c r="E19" s="1017"/>
      <c r="F19" s="1018"/>
      <c r="G19" s="1018"/>
      <c r="H19" s="1017"/>
    </row>
    <row r="20" spans="2:8">
      <c r="B20" s="1017">
        <v>14</v>
      </c>
      <c r="C20" s="996"/>
      <c r="D20" s="1017" t="s">
        <v>1406</v>
      </c>
      <c r="E20" s="1017"/>
      <c r="F20" s="1018"/>
      <c r="G20" s="1018"/>
      <c r="H20" s="1017"/>
    </row>
  </sheetData>
  <mergeCells count="8">
    <mergeCell ref="C7:C13"/>
    <mergeCell ref="C14:C20"/>
    <mergeCell ref="C5:C6"/>
    <mergeCell ref="D5:D6"/>
    <mergeCell ref="E5:E6"/>
    <mergeCell ref="F5:F6"/>
    <mergeCell ref="G5:G6"/>
    <mergeCell ref="H5:H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FF3BF-1DCD-4DBA-9897-33D0353FA1E4}">
  <sheetPr codeName="Sheet69"/>
  <dimension ref="A1:AD45"/>
  <sheetViews>
    <sheetView zoomScale="85" zoomScaleNormal="85" workbookViewId="0">
      <selection activeCell="P6" sqref="P6"/>
    </sheetView>
  </sheetViews>
  <sheetFormatPr defaultColWidth="0" defaultRowHeight="14.5" zeroHeight="1"/>
  <cols>
    <col min="1" max="1" width="4.54296875" style="914" customWidth="1"/>
    <col min="2" max="2" width="12.90625" style="1022" customWidth="1"/>
    <col min="3" max="3" width="18.453125" style="1022" customWidth="1"/>
    <col min="4" max="4" width="10.90625" style="1022" customWidth="1"/>
    <col min="5" max="5" width="16.08984375" style="1022" customWidth="1"/>
    <col min="6" max="6" width="10.54296875" style="1022" customWidth="1"/>
    <col min="7" max="7" width="22.90625" style="1022" customWidth="1"/>
    <col min="8" max="19" width="16" style="1022" customWidth="1"/>
    <col min="20" max="20" width="4.54296875" style="914" customWidth="1"/>
    <col min="21" max="30" width="16.08984375" style="1022" hidden="1" customWidth="1"/>
    <col min="31" max="16384" width="10.90625" style="1022" hidden="1"/>
  </cols>
  <sheetData>
    <row r="1" spans="1:26"/>
    <row r="2" spans="1:26" ht="26">
      <c r="B2" s="1023" t="s">
        <v>1410</v>
      </c>
      <c r="C2" s="1024" t="s">
        <v>1411</v>
      </c>
    </row>
    <row r="3" spans="1:26" ht="39">
      <c r="B3" s="1023" t="s">
        <v>1412</v>
      </c>
      <c r="C3" s="1024" t="s">
        <v>1413</v>
      </c>
      <c r="D3" s="136"/>
      <c r="E3" s="136"/>
    </row>
    <row r="4" spans="1:26" ht="15" thickBot="1">
      <c r="A4" s="1025"/>
      <c r="T4" s="1025"/>
    </row>
    <row r="5" spans="1:26" ht="19" thickBot="1">
      <c r="A5" s="1025"/>
      <c r="B5" s="1026" t="s">
        <v>121</v>
      </c>
      <c r="C5" s="1027"/>
      <c r="D5" s="1027"/>
      <c r="E5" s="1027"/>
      <c r="F5" s="1027"/>
      <c r="G5" s="1027"/>
      <c r="H5" s="1027"/>
      <c r="I5" s="1027"/>
      <c r="J5" s="1027"/>
      <c r="K5" s="1027"/>
      <c r="L5" s="1027"/>
      <c r="M5" s="1027"/>
      <c r="N5" s="1027"/>
      <c r="O5" s="1027"/>
      <c r="P5" s="1027"/>
      <c r="Q5" s="1027"/>
      <c r="R5" s="1027"/>
      <c r="S5" s="1028"/>
      <c r="T5" s="1025"/>
    </row>
    <row r="6" spans="1:26" ht="18" customHeight="1">
      <c r="A6" s="1025"/>
      <c r="B6" s="1029"/>
      <c r="T6" s="1025"/>
    </row>
    <row r="7" spans="1:26" ht="45" customHeight="1">
      <c r="A7" s="1025"/>
      <c r="B7" s="1030"/>
      <c r="C7" s="1031" t="s">
        <v>1414</v>
      </c>
      <c r="D7" s="1032"/>
      <c r="E7" s="1033"/>
      <c r="F7" s="1034"/>
      <c r="G7" s="1035" t="s">
        <v>1415</v>
      </c>
      <c r="H7" s="1036" t="s">
        <v>1416</v>
      </c>
      <c r="I7" s="1037"/>
      <c r="J7" s="1038"/>
      <c r="K7" s="1036" t="s">
        <v>1417</v>
      </c>
      <c r="L7" s="1037"/>
      <c r="M7" s="1037"/>
      <c r="N7" s="1037"/>
      <c r="O7" s="1038"/>
      <c r="P7" s="1036" t="s">
        <v>1418</v>
      </c>
      <c r="Q7" s="1037"/>
      <c r="R7" s="1037"/>
      <c r="S7" s="1038"/>
      <c r="T7" s="1025"/>
    </row>
    <row r="8" spans="1:26" ht="51.75" customHeight="1">
      <c r="A8" s="1025"/>
      <c r="B8" s="1030"/>
      <c r="C8" s="1039"/>
      <c r="D8" s="1040"/>
      <c r="E8" s="1041"/>
      <c r="F8" s="1042"/>
      <c r="G8" s="1043"/>
      <c r="H8" s="1042" t="s">
        <v>1419</v>
      </c>
      <c r="I8" s="1044" t="s">
        <v>1420</v>
      </c>
      <c r="J8" s="1044" t="s">
        <v>1421</v>
      </c>
      <c r="K8" s="1045" t="s">
        <v>1422</v>
      </c>
      <c r="L8" s="1046" t="s">
        <v>1423</v>
      </c>
      <c r="M8" s="1046"/>
      <c r="N8" s="1047" t="s">
        <v>1424</v>
      </c>
      <c r="O8" s="1046" t="s">
        <v>1425</v>
      </c>
      <c r="P8" s="1045" t="s">
        <v>1426</v>
      </c>
      <c r="Q8" s="1047" t="s">
        <v>1427</v>
      </c>
      <c r="R8" s="1047" t="s">
        <v>1424</v>
      </c>
      <c r="S8" s="1046" t="s">
        <v>1428</v>
      </c>
    </row>
    <row r="9" spans="1:26" ht="54" customHeight="1">
      <c r="A9" s="1025"/>
      <c r="B9" s="1030"/>
      <c r="C9" s="1039"/>
      <c r="D9" s="1040"/>
      <c r="E9" s="1041"/>
      <c r="F9" s="1042"/>
      <c r="G9" s="1048"/>
      <c r="H9" s="1042"/>
      <c r="I9" s="1044"/>
      <c r="J9" s="1044"/>
      <c r="K9" s="1045"/>
      <c r="L9" s="1049" t="s">
        <v>1429</v>
      </c>
      <c r="M9" s="1050" t="s">
        <v>1430</v>
      </c>
      <c r="N9" s="1047"/>
      <c r="O9" s="1046"/>
      <c r="P9" s="1045"/>
      <c r="Q9" s="1047"/>
      <c r="R9" s="1047"/>
      <c r="S9" s="1046"/>
    </row>
    <row r="10" spans="1:26" ht="15.75" customHeight="1">
      <c r="A10" s="1025"/>
      <c r="B10" s="1030"/>
      <c r="C10" s="1051"/>
      <c r="D10" s="1052"/>
      <c r="E10" s="1053"/>
      <c r="F10" s="1042"/>
      <c r="G10" s="1054" t="s">
        <v>1431</v>
      </c>
      <c r="H10" s="1054" t="s">
        <v>1432</v>
      </c>
      <c r="I10" s="1054" t="s">
        <v>1433</v>
      </c>
      <c r="J10" s="1054" t="s">
        <v>1434</v>
      </c>
      <c r="K10" s="1054" t="s">
        <v>1435</v>
      </c>
      <c r="L10" s="1054" t="s">
        <v>1436</v>
      </c>
      <c r="M10" s="1054" t="s">
        <v>1437</v>
      </c>
      <c r="N10" s="1054" t="s">
        <v>1438</v>
      </c>
      <c r="O10" s="1054" t="s">
        <v>1439</v>
      </c>
      <c r="P10" s="1054" t="s">
        <v>1440</v>
      </c>
      <c r="Q10" s="1054" t="s">
        <v>1441</v>
      </c>
      <c r="R10" s="1054" t="s">
        <v>1442</v>
      </c>
      <c r="S10" s="1054" t="s">
        <v>1443</v>
      </c>
    </row>
    <row r="11" spans="1:26" s="1029" customFormat="1" ht="15" customHeight="1">
      <c r="A11" s="1025"/>
      <c r="B11" s="1055" t="s">
        <v>1444</v>
      </c>
      <c r="C11" s="1055"/>
      <c r="D11" s="1055"/>
      <c r="E11" s="1055"/>
      <c r="F11" s="1056" t="s">
        <v>1431</v>
      </c>
      <c r="G11" s="1057">
        <f>+G12+G13+G14+G17+G21+G22+G23+G25</f>
        <v>7290787.8786883522</v>
      </c>
      <c r="H11" s="1058"/>
      <c r="I11" s="1057">
        <v>7290787.8786883522</v>
      </c>
      <c r="J11" s="1057">
        <v>0</v>
      </c>
      <c r="K11" s="1057">
        <v>3209100.0342600001</v>
      </c>
      <c r="L11" s="1057">
        <v>6602.4032777040766</v>
      </c>
      <c r="M11" s="1057">
        <v>0</v>
      </c>
      <c r="N11" s="1057">
        <v>0</v>
      </c>
      <c r="O11" s="1057">
        <v>0</v>
      </c>
      <c r="P11" s="1057">
        <v>4025372.3778400002</v>
      </c>
      <c r="Q11" s="1057">
        <v>88900</v>
      </c>
      <c r="R11" s="1057">
        <v>0</v>
      </c>
      <c r="S11" s="1057">
        <v>0</v>
      </c>
      <c r="T11" s="914"/>
      <c r="U11" s="1022"/>
      <c r="V11" s="1022"/>
      <c r="W11" s="1022"/>
      <c r="X11" s="1022"/>
      <c r="Y11" s="1022"/>
      <c r="Z11" s="1022"/>
    </row>
    <row r="12" spans="1:26">
      <c r="A12" s="1025"/>
      <c r="B12" s="1059" t="s">
        <v>1445</v>
      </c>
      <c r="C12" s="1060" t="s">
        <v>1446</v>
      </c>
      <c r="D12" s="1060"/>
      <c r="E12" s="1060"/>
      <c r="F12" s="1056" t="s">
        <v>1432</v>
      </c>
      <c r="G12" s="1061">
        <f t="shared" ref="G12:G25" si="0">SUM(I12:J12)</f>
        <v>3176349.4435057365</v>
      </c>
      <c r="H12" s="1062"/>
      <c r="I12" s="1063">
        <v>3176349.4435057365</v>
      </c>
      <c r="J12" s="1063">
        <v>0</v>
      </c>
      <c r="K12" s="1064">
        <v>3176349.44349</v>
      </c>
      <c r="L12" s="1064">
        <v>0</v>
      </c>
      <c r="M12" s="1064">
        <v>0</v>
      </c>
      <c r="N12" s="1064">
        <v>0</v>
      </c>
      <c r="O12" s="1064">
        <v>0</v>
      </c>
      <c r="P12" s="1064">
        <v>8.0254399999999997</v>
      </c>
      <c r="Q12" s="1064">
        <v>0</v>
      </c>
      <c r="R12" s="1064">
        <v>0</v>
      </c>
      <c r="S12" s="1064">
        <v>0</v>
      </c>
    </row>
    <row r="13" spans="1:26">
      <c r="A13" s="1025"/>
      <c r="B13" s="1059"/>
      <c r="C13" s="1060" t="s">
        <v>1447</v>
      </c>
      <c r="D13" s="1060"/>
      <c r="E13" s="1060"/>
      <c r="F13" s="1056" t="s">
        <v>1433</v>
      </c>
      <c r="G13" s="1061">
        <f t="shared" si="0"/>
        <v>18002.806659999998</v>
      </c>
      <c r="H13" s="1062"/>
      <c r="I13" s="1063">
        <v>18002.806659999998</v>
      </c>
      <c r="J13" s="1063">
        <v>0</v>
      </c>
      <c r="K13" s="1064">
        <v>17999.788769999999</v>
      </c>
      <c r="L13" s="1064">
        <v>0</v>
      </c>
      <c r="M13" s="1064">
        <v>0</v>
      </c>
      <c r="N13" s="1064">
        <v>0</v>
      </c>
      <c r="O13" s="1064">
        <v>0</v>
      </c>
      <c r="P13" s="1064">
        <v>3.01789</v>
      </c>
      <c r="Q13" s="1064">
        <v>0</v>
      </c>
      <c r="R13" s="1064">
        <v>0</v>
      </c>
      <c r="S13" s="1064">
        <v>0</v>
      </c>
    </row>
    <row r="14" spans="1:26">
      <c r="A14" s="1025"/>
      <c r="B14" s="1059"/>
      <c r="C14" s="1060" t="s">
        <v>813</v>
      </c>
      <c r="D14" s="1060"/>
      <c r="E14" s="1060"/>
      <c r="F14" s="1056" t="s">
        <v>1434</v>
      </c>
      <c r="G14" s="1061">
        <f>SUM(I14:J14)</f>
        <v>3938211.8616378228</v>
      </c>
      <c r="H14" s="1062"/>
      <c r="I14" s="1063">
        <v>3938211.8616378228</v>
      </c>
      <c r="J14" s="1063">
        <v>0</v>
      </c>
      <c r="K14" s="1064">
        <v>0</v>
      </c>
      <c r="L14" s="1064">
        <v>0</v>
      </c>
      <c r="M14" s="1064">
        <v>0</v>
      </c>
      <c r="N14" s="1064">
        <v>0</v>
      </c>
      <c r="O14" s="1064">
        <v>0</v>
      </c>
      <c r="P14" s="1064">
        <v>3890730.5600800002</v>
      </c>
      <c r="Q14" s="1064">
        <v>0</v>
      </c>
      <c r="R14" s="1064">
        <v>0</v>
      </c>
      <c r="S14" s="1064">
        <v>0</v>
      </c>
    </row>
    <row r="15" spans="1:26">
      <c r="A15" s="1025"/>
      <c r="B15" s="1059"/>
      <c r="C15" s="1060" t="s">
        <v>1448</v>
      </c>
      <c r="D15" s="1060"/>
      <c r="E15" s="1060"/>
      <c r="F15" s="1056" t="s">
        <v>1435</v>
      </c>
      <c r="G15" s="1061">
        <f t="shared" si="0"/>
        <v>3173353.8442696244</v>
      </c>
      <c r="H15" s="1062"/>
      <c r="I15" s="1063">
        <v>3173353.8442696244</v>
      </c>
      <c r="J15" s="1063">
        <v>0</v>
      </c>
      <c r="K15" s="1064">
        <v>0</v>
      </c>
      <c r="L15" s="1064">
        <v>0</v>
      </c>
      <c r="M15" s="1064">
        <v>0</v>
      </c>
      <c r="N15" s="1064">
        <v>0</v>
      </c>
      <c r="O15" s="1064">
        <v>0</v>
      </c>
      <c r="P15" s="1064">
        <v>3135094.102</v>
      </c>
      <c r="Q15" s="1064">
        <v>0</v>
      </c>
      <c r="R15" s="1064">
        <v>0</v>
      </c>
      <c r="S15" s="1064">
        <v>0</v>
      </c>
    </row>
    <row r="16" spans="1:26">
      <c r="A16" s="1025"/>
      <c r="B16" s="1059"/>
      <c r="C16" s="1065" t="s">
        <v>1449</v>
      </c>
      <c r="D16" s="1065"/>
      <c r="E16" s="1065"/>
      <c r="F16" s="1056" t="s">
        <v>1436</v>
      </c>
      <c r="G16" s="1061">
        <f t="shared" si="0"/>
        <v>764858.01736819814</v>
      </c>
      <c r="H16" s="1062"/>
      <c r="I16" s="1063">
        <v>764858.01736819814</v>
      </c>
      <c r="J16" s="1063">
        <v>0</v>
      </c>
      <c r="K16" s="1064">
        <v>0</v>
      </c>
      <c r="L16" s="1064">
        <v>0</v>
      </c>
      <c r="M16" s="1064">
        <v>0</v>
      </c>
      <c r="N16" s="1064">
        <v>0</v>
      </c>
      <c r="O16" s="1064">
        <v>0</v>
      </c>
      <c r="P16" s="1064">
        <v>755636.45808000024</v>
      </c>
      <c r="Q16" s="1064">
        <v>0</v>
      </c>
      <c r="R16" s="1064">
        <v>0</v>
      </c>
      <c r="S16" s="1064">
        <v>0</v>
      </c>
    </row>
    <row r="17" spans="1:26">
      <c r="A17" s="1025"/>
      <c r="B17" s="1059"/>
      <c r="C17" s="1066" t="s">
        <v>828</v>
      </c>
      <c r="D17" s="1066"/>
      <c r="E17" s="1066"/>
      <c r="F17" s="1056" t="s">
        <v>1437</v>
      </c>
      <c r="G17" s="1061">
        <f t="shared" si="0"/>
        <v>148105.94827479203</v>
      </c>
      <c r="H17" s="1062" t="s">
        <v>1450</v>
      </c>
      <c r="I17" s="1063">
        <v>148105.94827479203</v>
      </c>
      <c r="J17" s="1063">
        <v>0</v>
      </c>
      <c r="K17" s="1064">
        <v>6532.9833900000003</v>
      </c>
      <c r="L17" s="1064">
        <v>6602.4032777040766</v>
      </c>
      <c r="M17" s="1064">
        <v>0</v>
      </c>
      <c r="N17" s="1064">
        <v>0</v>
      </c>
      <c r="O17" s="1064">
        <v>0</v>
      </c>
      <c r="P17" s="1064">
        <v>132742.79920000001</v>
      </c>
      <c r="Q17" s="1064">
        <v>87000</v>
      </c>
      <c r="R17" s="1064">
        <v>0</v>
      </c>
      <c r="S17" s="1064">
        <v>0</v>
      </c>
    </row>
    <row r="18" spans="1:26">
      <c r="A18" s="1025"/>
      <c r="B18" s="1059"/>
      <c r="C18" s="1065" t="s">
        <v>1451</v>
      </c>
      <c r="D18" s="1065"/>
      <c r="E18" s="1065"/>
      <c r="F18" s="1056" t="s">
        <v>1438</v>
      </c>
      <c r="G18" s="1061">
        <f t="shared" si="0"/>
        <v>148105.94827479203</v>
      </c>
      <c r="H18" s="1062" t="s">
        <v>1450</v>
      </c>
      <c r="I18" s="1063">
        <v>148105.94827479203</v>
      </c>
      <c r="J18" s="1063">
        <v>0</v>
      </c>
      <c r="K18" s="1064">
        <v>6532.9833900000003</v>
      </c>
      <c r="L18" s="1064">
        <v>6602.4032777040766</v>
      </c>
      <c r="M18" s="1064">
        <v>0</v>
      </c>
      <c r="N18" s="1064">
        <v>0</v>
      </c>
      <c r="O18" s="1064">
        <v>0</v>
      </c>
      <c r="P18" s="1064">
        <v>132742.79920000001</v>
      </c>
      <c r="Q18" s="1064">
        <v>87000</v>
      </c>
      <c r="R18" s="1064">
        <v>0</v>
      </c>
      <c r="S18" s="1064">
        <v>0</v>
      </c>
    </row>
    <row r="19" spans="1:26">
      <c r="A19" s="1025"/>
      <c r="B19" s="1059"/>
      <c r="C19" s="1065" t="s">
        <v>1452</v>
      </c>
      <c r="D19" s="1065"/>
      <c r="E19" s="1065"/>
      <c r="F19" s="1056" t="s">
        <v>1439</v>
      </c>
      <c r="G19" s="1061">
        <f t="shared" si="0"/>
        <v>0</v>
      </c>
      <c r="H19" s="1062" t="s">
        <v>1450</v>
      </c>
      <c r="I19" s="1063">
        <v>0</v>
      </c>
      <c r="J19" s="1063">
        <v>0</v>
      </c>
      <c r="K19" s="1064">
        <v>0</v>
      </c>
      <c r="L19" s="1064">
        <v>0</v>
      </c>
      <c r="M19" s="1064">
        <v>0</v>
      </c>
      <c r="N19" s="1064">
        <v>0</v>
      </c>
      <c r="O19" s="1064">
        <v>0</v>
      </c>
      <c r="P19" s="1064">
        <v>0</v>
      </c>
      <c r="Q19" s="1064">
        <v>0</v>
      </c>
      <c r="R19" s="1064">
        <v>0</v>
      </c>
      <c r="S19" s="1064">
        <v>0</v>
      </c>
    </row>
    <row r="20" spans="1:26">
      <c r="A20" s="1025"/>
      <c r="B20" s="1059"/>
      <c r="C20" s="1065" t="s">
        <v>1453</v>
      </c>
      <c r="D20" s="1065"/>
      <c r="E20" s="1065"/>
      <c r="F20" s="1056" t="s">
        <v>1440</v>
      </c>
      <c r="G20" s="1061">
        <f t="shared" si="0"/>
        <v>0</v>
      </c>
      <c r="H20" s="1062" t="s">
        <v>1450</v>
      </c>
      <c r="I20" s="1063">
        <v>0</v>
      </c>
      <c r="J20" s="1063">
        <v>0</v>
      </c>
      <c r="K20" s="1064">
        <v>0</v>
      </c>
      <c r="L20" s="1064">
        <v>0</v>
      </c>
      <c r="M20" s="1064">
        <v>0</v>
      </c>
      <c r="N20" s="1064">
        <v>0</v>
      </c>
      <c r="O20" s="1064">
        <v>0</v>
      </c>
      <c r="P20" s="1064">
        <v>0</v>
      </c>
      <c r="Q20" s="1064">
        <v>0</v>
      </c>
      <c r="R20" s="1064">
        <v>0</v>
      </c>
      <c r="S20" s="1064">
        <v>0</v>
      </c>
    </row>
    <row r="21" spans="1:26">
      <c r="A21" s="1025"/>
      <c r="B21" s="1059"/>
      <c r="C21" s="1060" t="s">
        <v>695</v>
      </c>
      <c r="D21" s="1060"/>
      <c r="E21" s="1060"/>
      <c r="F21" s="1056" t="s">
        <v>1441</v>
      </c>
      <c r="G21" s="1061">
        <f t="shared" si="0"/>
        <v>1900</v>
      </c>
      <c r="H21" s="1062" t="s">
        <v>1450</v>
      </c>
      <c r="I21" s="1063">
        <v>1900</v>
      </c>
      <c r="J21" s="1063">
        <v>0</v>
      </c>
      <c r="K21" s="1064">
        <v>0</v>
      </c>
      <c r="L21" s="1064">
        <v>0</v>
      </c>
      <c r="M21" s="1064">
        <v>0</v>
      </c>
      <c r="N21" s="1064">
        <v>0</v>
      </c>
      <c r="O21" s="1064">
        <v>0</v>
      </c>
      <c r="P21" s="1064">
        <v>1887.97523</v>
      </c>
      <c r="Q21" s="1064">
        <v>1900</v>
      </c>
      <c r="R21" s="1064">
        <v>0</v>
      </c>
      <c r="S21" s="1064">
        <v>0</v>
      </c>
    </row>
    <row r="22" spans="1:26">
      <c r="A22" s="1025"/>
      <c r="B22" s="1059"/>
      <c r="C22" s="1066" t="s">
        <v>1454</v>
      </c>
      <c r="D22" s="1066"/>
      <c r="E22" s="1066"/>
      <c r="F22" s="1056" t="s">
        <v>1442</v>
      </c>
      <c r="G22" s="1061">
        <f t="shared" si="0"/>
        <v>0</v>
      </c>
      <c r="H22" s="1062"/>
      <c r="I22" s="1063">
        <v>0</v>
      </c>
      <c r="J22" s="1063">
        <v>0</v>
      </c>
      <c r="K22" s="1064">
        <v>0</v>
      </c>
      <c r="L22" s="1064">
        <v>0</v>
      </c>
      <c r="M22" s="1064">
        <v>0</v>
      </c>
      <c r="N22" s="1064">
        <v>0</v>
      </c>
      <c r="O22" s="1064">
        <v>0</v>
      </c>
      <c r="P22" s="1064">
        <v>0</v>
      </c>
      <c r="Q22" s="1064">
        <v>0</v>
      </c>
      <c r="R22" s="1064">
        <v>0</v>
      </c>
      <c r="S22" s="1064">
        <v>0</v>
      </c>
    </row>
    <row r="23" spans="1:26">
      <c r="A23" s="1025"/>
      <c r="B23" s="1059"/>
      <c r="C23" s="1066" t="s">
        <v>1354</v>
      </c>
      <c r="D23" s="1066"/>
      <c r="E23" s="1066"/>
      <c r="F23" s="1056" t="s">
        <v>1443</v>
      </c>
      <c r="G23" s="1061">
        <f t="shared" si="0"/>
        <v>0</v>
      </c>
      <c r="H23" s="1062"/>
      <c r="I23" s="1063">
        <v>0</v>
      </c>
      <c r="J23" s="1063">
        <v>0</v>
      </c>
      <c r="K23" s="1064">
        <v>0</v>
      </c>
      <c r="L23" s="1064">
        <v>0</v>
      </c>
      <c r="M23" s="1064">
        <v>0</v>
      </c>
      <c r="N23" s="1064">
        <v>0</v>
      </c>
      <c r="O23" s="1064">
        <v>0</v>
      </c>
      <c r="P23" s="1064">
        <v>0</v>
      </c>
      <c r="Q23" s="1064">
        <v>0</v>
      </c>
      <c r="R23" s="1064">
        <v>0</v>
      </c>
      <c r="S23" s="1064">
        <v>0</v>
      </c>
    </row>
    <row r="24" spans="1:26">
      <c r="A24" s="1025"/>
      <c r="B24" s="1059"/>
      <c r="C24" s="1065" t="s">
        <v>1455</v>
      </c>
      <c r="D24" s="1065"/>
      <c r="E24" s="1065"/>
      <c r="F24" s="1056" t="s">
        <v>1456</v>
      </c>
      <c r="G24" s="1061">
        <f t="shared" si="0"/>
        <v>0</v>
      </c>
      <c r="H24" s="1062"/>
      <c r="I24" s="1063">
        <v>0</v>
      </c>
      <c r="J24" s="1063">
        <v>0</v>
      </c>
      <c r="K24" s="1064">
        <v>0</v>
      </c>
      <c r="L24" s="1064">
        <v>0</v>
      </c>
      <c r="M24" s="1064">
        <v>0</v>
      </c>
      <c r="N24" s="1064">
        <v>0</v>
      </c>
      <c r="O24" s="1064">
        <v>0</v>
      </c>
      <c r="P24" s="1064">
        <v>0</v>
      </c>
      <c r="Q24" s="1064">
        <v>0</v>
      </c>
      <c r="R24" s="1064">
        <v>0</v>
      </c>
      <c r="S24" s="1064">
        <v>0</v>
      </c>
    </row>
    <row r="25" spans="1:26">
      <c r="A25" s="1025"/>
      <c r="B25" s="1059"/>
      <c r="C25" s="1066" t="s">
        <v>413</v>
      </c>
      <c r="D25" s="1066"/>
      <c r="E25" s="1066"/>
      <c r="F25" s="1056" t="s">
        <v>1457</v>
      </c>
      <c r="G25" s="1061">
        <f t="shared" si="0"/>
        <v>8217.8186100000003</v>
      </c>
      <c r="H25" s="1062"/>
      <c r="I25" s="1063">
        <v>8217.8186100000003</v>
      </c>
      <c r="J25" s="1063">
        <v>0</v>
      </c>
      <c r="K25" s="1064">
        <v>8217.8186100000003</v>
      </c>
      <c r="L25" s="1064">
        <v>0</v>
      </c>
      <c r="M25" s="1064">
        <v>0</v>
      </c>
      <c r="N25" s="1064">
        <v>0</v>
      </c>
      <c r="O25" s="1064">
        <v>0</v>
      </c>
      <c r="P25" s="1064">
        <v>0</v>
      </c>
      <c r="Q25" s="1064">
        <v>0</v>
      </c>
      <c r="R25" s="1064">
        <v>0</v>
      </c>
      <c r="S25" s="1064">
        <v>0</v>
      </c>
    </row>
    <row r="26" spans="1:26" s="1029" customFormat="1" ht="15" customHeight="1">
      <c r="A26" s="1025"/>
      <c r="B26" s="1059" t="s">
        <v>1458</v>
      </c>
      <c r="C26" s="1059"/>
      <c r="D26" s="1059"/>
      <c r="E26" s="1059"/>
      <c r="F26" s="1056" t="s">
        <v>1459</v>
      </c>
      <c r="G26" s="1057">
        <f>G27+G28+G29+G32+G33+G34+G35+G37</f>
        <v>6663600.94260782</v>
      </c>
      <c r="H26" s="1058"/>
      <c r="I26" s="1057">
        <f t="shared" ref="I26:S26" si="1">I27+I28+I29+I32+I33+I34+I35+I37</f>
        <v>6663600.94260782</v>
      </c>
      <c r="J26" s="1057">
        <f t="shared" si="1"/>
        <v>0</v>
      </c>
      <c r="K26" s="1057">
        <f t="shared" si="1"/>
        <v>0</v>
      </c>
      <c r="L26" s="1057">
        <f t="shared" si="1"/>
        <v>0</v>
      </c>
      <c r="M26" s="1057">
        <f t="shared" si="1"/>
        <v>0</v>
      </c>
      <c r="N26" s="1057">
        <f t="shared" si="1"/>
        <v>0</v>
      </c>
      <c r="O26" s="1057">
        <f t="shared" si="1"/>
        <v>0</v>
      </c>
      <c r="P26" s="1057">
        <f t="shared" si="1"/>
        <v>6623578.2045499999</v>
      </c>
      <c r="Q26" s="1057">
        <f t="shared" si="1"/>
        <v>0</v>
      </c>
      <c r="R26" s="1057">
        <f t="shared" si="1"/>
        <v>0</v>
      </c>
      <c r="S26" s="1057">
        <f t="shared" si="1"/>
        <v>0</v>
      </c>
      <c r="T26" s="914"/>
    </row>
    <row r="27" spans="1:26" s="1029" customFormat="1">
      <c r="A27" s="1025"/>
      <c r="B27" s="1059" t="s">
        <v>1460</v>
      </c>
      <c r="C27" s="1060" t="s">
        <v>1446</v>
      </c>
      <c r="D27" s="1060"/>
      <c r="E27" s="1060"/>
      <c r="F27" s="1056" t="s">
        <v>1461</v>
      </c>
      <c r="G27" s="1061">
        <f>SUM(I27:J27)</f>
        <v>0</v>
      </c>
      <c r="H27" s="1062"/>
      <c r="I27" s="1067">
        <v>0</v>
      </c>
      <c r="J27" s="1067">
        <v>0</v>
      </c>
      <c r="K27" s="1064">
        <v>0</v>
      </c>
      <c r="L27" s="1064">
        <v>0</v>
      </c>
      <c r="M27" s="1064">
        <v>0</v>
      </c>
      <c r="N27" s="1064">
        <v>0</v>
      </c>
      <c r="O27" s="1064">
        <v>0</v>
      </c>
      <c r="P27" s="1064">
        <v>0</v>
      </c>
      <c r="Q27" s="1064">
        <v>0</v>
      </c>
      <c r="R27" s="1064">
        <v>0</v>
      </c>
      <c r="S27" s="1064">
        <v>0</v>
      </c>
      <c r="T27" s="914"/>
      <c r="U27" s="1022"/>
      <c r="V27" s="1022"/>
      <c r="W27" s="1022"/>
      <c r="X27" s="1022"/>
      <c r="Y27" s="1022"/>
      <c r="Z27" s="1022"/>
    </row>
    <row r="28" spans="1:26">
      <c r="A28" s="1025"/>
      <c r="B28" s="1059"/>
      <c r="C28" s="1060" t="s">
        <v>1447</v>
      </c>
      <c r="D28" s="1060"/>
      <c r="E28" s="1060"/>
      <c r="F28" s="1056" t="s">
        <v>1462</v>
      </c>
      <c r="G28" s="1061">
        <f t="shared" ref="G28:G37" si="2">SUM(I28:J28)</f>
        <v>62515.842949999998</v>
      </c>
      <c r="H28" s="1062"/>
      <c r="I28" s="1067">
        <v>62515.842949999998</v>
      </c>
      <c r="J28" s="1067">
        <v>0</v>
      </c>
      <c r="K28" s="1064">
        <v>0</v>
      </c>
      <c r="L28" s="1064">
        <v>0</v>
      </c>
      <c r="M28" s="1064">
        <v>0</v>
      </c>
      <c r="N28" s="1064">
        <v>0</v>
      </c>
      <c r="O28" s="1064">
        <v>0</v>
      </c>
      <c r="P28" s="1064">
        <v>62515.842949999998</v>
      </c>
      <c r="Q28" s="1064">
        <v>0</v>
      </c>
      <c r="R28" s="1064">
        <v>0</v>
      </c>
      <c r="S28" s="1064">
        <v>0</v>
      </c>
    </row>
    <row r="29" spans="1:26">
      <c r="A29" s="1025"/>
      <c r="B29" s="1059"/>
      <c r="C29" s="1060" t="s">
        <v>1463</v>
      </c>
      <c r="D29" s="1060"/>
      <c r="E29" s="1060"/>
      <c r="F29" s="1056" t="s">
        <v>1464</v>
      </c>
      <c r="G29" s="1061">
        <f t="shared" si="2"/>
        <v>5745105.0996578196</v>
      </c>
      <c r="H29" s="1062"/>
      <c r="I29" s="1067">
        <v>5745105.0996578196</v>
      </c>
      <c r="J29" s="1067">
        <v>0</v>
      </c>
      <c r="K29" s="1064">
        <v>0</v>
      </c>
      <c r="L29" s="1064">
        <v>0</v>
      </c>
      <c r="M29" s="1064">
        <v>0</v>
      </c>
      <c r="N29" s="1064">
        <v>0</v>
      </c>
      <c r="O29" s="1064">
        <v>0</v>
      </c>
      <c r="P29" s="1064">
        <v>5721413.5236999998</v>
      </c>
      <c r="Q29" s="1064">
        <v>0</v>
      </c>
      <c r="R29" s="1064">
        <v>0</v>
      </c>
      <c r="S29" s="1064">
        <v>0</v>
      </c>
    </row>
    <row r="30" spans="1:26">
      <c r="A30" s="1025"/>
      <c r="B30" s="1059"/>
      <c r="C30" s="1068" t="s">
        <v>1448</v>
      </c>
      <c r="D30" s="1068"/>
      <c r="E30" s="1068"/>
      <c r="F30" s="1056" t="s">
        <v>1465</v>
      </c>
      <c r="G30" s="1061">
        <f t="shared" si="2"/>
        <v>2918076.1883385102</v>
      </c>
      <c r="H30" s="1062"/>
      <c r="I30" s="1067">
        <v>2918076.1883385102</v>
      </c>
      <c r="J30" s="1067">
        <v>0</v>
      </c>
      <c r="K30" s="1064">
        <v>0</v>
      </c>
      <c r="L30" s="1064">
        <v>0</v>
      </c>
      <c r="M30" s="1064">
        <v>0</v>
      </c>
      <c r="N30" s="1064">
        <v>0</v>
      </c>
      <c r="O30" s="1064">
        <v>0</v>
      </c>
      <c r="P30" s="1064">
        <v>2906042.67068</v>
      </c>
      <c r="Q30" s="1064">
        <v>0</v>
      </c>
      <c r="R30" s="1064">
        <v>0</v>
      </c>
      <c r="S30" s="1064">
        <v>0</v>
      </c>
      <c r="T30" s="1069"/>
    </row>
    <row r="31" spans="1:26">
      <c r="B31" s="1059"/>
      <c r="C31" s="1068" t="s">
        <v>1466</v>
      </c>
      <c r="D31" s="1068"/>
      <c r="E31" s="1068"/>
      <c r="F31" s="1056" t="s">
        <v>1467</v>
      </c>
      <c r="G31" s="1061">
        <f t="shared" si="2"/>
        <v>2827028.9113193098</v>
      </c>
      <c r="H31" s="1062"/>
      <c r="I31" s="1067">
        <v>2827028.9113193098</v>
      </c>
      <c r="J31" s="1067">
        <v>0</v>
      </c>
      <c r="K31" s="1064">
        <v>0</v>
      </c>
      <c r="L31" s="1064">
        <v>0</v>
      </c>
      <c r="M31" s="1064">
        <v>0</v>
      </c>
      <c r="N31" s="1064">
        <v>0</v>
      </c>
      <c r="O31" s="1064">
        <v>0</v>
      </c>
      <c r="P31" s="1064">
        <v>2815370.8530199998</v>
      </c>
      <c r="Q31" s="1064">
        <v>0</v>
      </c>
      <c r="R31" s="1064">
        <v>0</v>
      </c>
      <c r="S31" s="1064">
        <v>0</v>
      </c>
    </row>
    <row r="32" spans="1:26">
      <c r="B32" s="1059"/>
      <c r="C32" s="1066" t="s">
        <v>1468</v>
      </c>
      <c r="D32" s="1066"/>
      <c r="E32" s="1066"/>
      <c r="F32" s="1056" t="s">
        <v>1469</v>
      </c>
      <c r="G32" s="1061">
        <f t="shared" si="2"/>
        <v>605980</v>
      </c>
      <c r="H32" s="1062"/>
      <c r="I32" s="1067">
        <v>605980</v>
      </c>
      <c r="J32" s="1067">
        <v>0</v>
      </c>
      <c r="K32" s="1064">
        <v>0</v>
      </c>
      <c r="L32" s="1064">
        <v>0</v>
      </c>
      <c r="M32" s="1064">
        <v>0</v>
      </c>
      <c r="N32" s="1064">
        <v>0</v>
      </c>
      <c r="O32" s="1064">
        <v>0</v>
      </c>
      <c r="P32" s="1064">
        <v>589910.58016999997</v>
      </c>
      <c r="Q32" s="1064">
        <v>0</v>
      </c>
      <c r="R32" s="1064">
        <v>0</v>
      </c>
      <c r="S32" s="1064">
        <v>0</v>
      </c>
    </row>
    <row r="33" spans="2:19">
      <c r="B33" s="1059"/>
      <c r="C33" s="1060" t="s">
        <v>695</v>
      </c>
      <c r="D33" s="1060"/>
      <c r="E33" s="1060"/>
      <c r="F33" s="1056" t="s">
        <v>1470</v>
      </c>
      <c r="G33" s="1061">
        <f t="shared" si="2"/>
        <v>250000</v>
      </c>
      <c r="H33" s="1062"/>
      <c r="I33" s="1067">
        <v>250000</v>
      </c>
      <c r="J33" s="1067">
        <v>0</v>
      </c>
      <c r="K33" s="1064">
        <v>0</v>
      </c>
      <c r="L33" s="1064">
        <v>0</v>
      </c>
      <c r="M33" s="1064">
        <v>0</v>
      </c>
      <c r="N33" s="1064">
        <v>0</v>
      </c>
      <c r="O33" s="1064">
        <v>0</v>
      </c>
      <c r="P33" s="1064">
        <v>249738.25773000001</v>
      </c>
      <c r="Q33" s="1064">
        <v>0</v>
      </c>
      <c r="R33" s="1064">
        <v>0</v>
      </c>
      <c r="S33" s="1064">
        <v>0</v>
      </c>
    </row>
    <row r="34" spans="2:19" ht="14.25" customHeight="1">
      <c r="B34" s="1059"/>
      <c r="C34" s="1066" t="s">
        <v>1454</v>
      </c>
      <c r="D34" s="1066"/>
      <c r="E34" s="1066"/>
      <c r="F34" s="1056" t="s">
        <v>1471</v>
      </c>
      <c r="G34" s="1061">
        <f t="shared" si="2"/>
        <v>0</v>
      </c>
      <c r="H34" s="1062"/>
      <c r="I34" s="1067">
        <v>0</v>
      </c>
      <c r="J34" s="1067">
        <v>0</v>
      </c>
      <c r="K34" s="1064">
        <v>0</v>
      </c>
      <c r="L34" s="1064">
        <v>0</v>
      </c>
      <c r="M34" s="1064">
        <v>0</v>
      </c>
      <c r="N34" s="1064">
        <v>0</v>
      </c>
      <c r="O34" s="1064">
        <v>0</v>
      </c>
      <c r="P34" s="1064">
        <v>0</v>
      </c>
      <c r="Q34" s="1064">
        <v>0</v>
      </c>
      <c r="R34" s="1064">
        <v>0</v>
      </c>
      <c r="S34" s="1064">
        <v>0</v>
      </c>
    </row>
    <row r="35" spans="2:19">
      <c r="B35" s="1059"/>
      <c r="C35" s="1066" t="s">
        <v>1354</v>
      </c>
      <c r="D35" s="1066"/>
      <c r="E35" s="1066"/>
      <c r="F35" s="1056" t="s">
        <v>1472</v>
      </c>
      <c r="G35" s="1061">
        <f t="shared" si="2"/>
        <v>0</v>
      </c>
      <c r="H35" s="1062"/>
      <c r="I35" s="1067">
        <v>0</v>
      </c>
      <c r="J35" s="1067">
        <v>0</v>
      </c>
      <c r="K35" s="1064">
        <v>0</v>
      </c>
      <c r="L35" s="1064">
        <v>0</v>
      </c>
      <c r="M35" s="1064">
        <v>0</v>
      </c>
      <c r="N35" s="1064">
        <v>0</v>
      </c>
      <c r="O35" s="1064">
        <v>0</v>
      </c>
      <c r="P35" s="1064">
        <v>0</v>
      </c>
      <c r="Q35" s="1064">
        <v>0</v>
      </c>
      <c r="R35" s="1064">
        <v>0</v>
      </c>
      <c r="S35" s="1064">
        <v>0</v>
      </c>
    </row>
    <row r="36" spans="2:19">
      <c r="B36" s="1059"/>
      <c r="C36" s="1065" t="s">
        <v>1455</v>
      </c>
      <c r="D36" s="1065"/>
      <c r="E36" s="1065"/>
      <c r="F36" s="1056" t="s">
        <v>1473</v>
      </c>
      <c r="G36" s="1061">
        <f t="shared" si="2"/>
        <v>0</v>
      </c>
      <c r="H36" s="1062"/>
      <c r="I36" s="1067">
        <v>0</v>
      </c>
      <c r="J36" s="1067">
        <v>0</v>
      </c>
      <c r="K36" s="1064">
        <v>0</v>
      </c>
      <c r="L36" s="1064">
        <v>0</v>
      </c>
      <c r="M36" s="1064">
        <v>0</v>
      </c>
      <c r="N36" s="1064">
        <v>0</v>
      </c>
      <c r="O36" s="1064">
        <v>0</v>
      </c>
      <c r="P36" s="1064">
        <v>0</v>
      </c>
      <c r="Q36" s="1064">
        <v>0</v>
      </c>
      <c r="R36" s="1064">
        <v>0</v>
      </c>
      <c r="S36" s="1064">
        <v>0</v>
      </c>
    </row>
    <row r="37" spans="2:19">
      <c r="B37" s="1059"/>
      <c r="C37" s="1066" t="s">
        <v>1474</v>
      </c>
      <c r="D37" s="1066"/>
      <c r="E37" s="1066"/>
      <c r="F37" s="1056" t="s">
        <v>1475</v>
      </c>
      <c r="G37" s="1061">
        <f t="shared" si="2"/>
        <v>0</v>
      </c>
      <c r="H37" s="1062"/>
      <c r="I37" s="1067">
        <v>0</v>
      </c>
      <c r="J37" s="1067">
        <v>0</v>
      </c>
      <c r="K37" s="1064">
        <v>0</v>
      </c>
      <c r="L37" s="1064">
        <v>0</v>
      </c>
      <c r="M37" s="1064">
        <v>0</v>
      </c>
      <c r="N37" s="1064">
        <v>0</v>
      </c>
      <c r="O37" s="1064">
        <v>0</v>
      </c>
      <c r="P37" s="1064">
        <v>0</v>
      </c>
      <c r="Q37" s="1064">
        <v>0</v>
      </c>
      <c r="R37" s="1064">
        <v>0</v>
      </c>
      <c r="S37" s="1064">
        <v>0</v>
      </c>
    </row>
    <row r="38" spans="2:19" s="914" customFormat="1" ht="25.5" customHeight="1">
      <c r="B38" s="1031" t="s">
        <v>1476</v>
      </c>
      <c r="C38" s="1032"/>
      <c r="D38" s="1032"/>
      <c r="E38" s="1032"/>
      <c r="F38" s="1037"/>
      <c r="G38" s="1037"/>
      <c r="H38" s="1037"/>
      <c r="I38" s="1037"/>
      <c r="J38" s="1037"/>
      <c r="K38" s="1037"/>
      <c r="L38" s="1037"/>
      <c r="M38" s="1037"/>
      <c r="N38" s="1037"/>
      <c r="O38" s="1037"/>
      <c r="P38" s="1037"/>
      <c r="Q38" s="1037"/>
      <c r="R38" s="1037"/>
      <c r="S38" s="1037"/>
    </row>
    <row r="39" spans="2:19">
      <c r="B39" s="1070" t="s">
        <v>1477</v>
      </c>
      <c r="C39" s="1071"/>
      <c r="D39" s="1072"/>
      <c r="E39" s="1073"/>
      <c r="F39" s="1074" t="s">
        <v>1478</v>
      </c>
      <c r="G39" s="1075">
        <f>SUM(I39:J39)</f>
        <v>0</v>
      </c>
      <c r="H39" s="1062"/>
      <c r="I39" s="1076">
        <v>0</v>
      </c>
      <c r="J39" s="1076">
        <v>0</v>
      </c>
      <c r="K39" s="1076">
        <v>0</v>
      </c>
      <c r="L39" s="1076">
        <v>0</v>
      </c>
      <c r="M39" s="1076">
        <v>0</v>
      </c>
      <c r="N39" s="1076">
        <v>0</v>
      </c>
      <c r="O39" s="1076">
        <v>0</v>
      </c>
      <c r="P39" s="1076">
        <v>0</v>
      </c>
      <c r="Q39" s="1076">
        <v>0</v>
      </c>
      <c r="R39" s="1076">
        <v>0</v>
      </c>
      <c r="S39" s="1076">
        <v>0</v>
      </c>
    </row>
    <row r="40" spans="2:19">
      <c r="B40" s="1077" t="s">
        <v>1479</v>
      </c>
      <c r="C40" s="1077"/>
      <c r="D40" s="1077"/>
      <c r="E40" s="1078"/>
      <c r="F40" s="1074" t="s">
        <v>1480</v>
      </c>
      <c r="G40" s="1075">
        <f>SUM(I40:J40)</f>
        <v>378787</v>
      </c>
      <c r="H40" s="1062"/>
      <c r="I40" s="1076">
        <v>378787</v>
      </c>
      <c r="J40" s="1076">
        <v>0</v>
      </c>
      <c r="K40" s="1076">
        <v>378787</v>
      </c>
      <c r="L40" s="1076">
        <v>0</v>
      </c>
      <c r="M40" s="1076">
        <v>0</v>
      </c>
      <c r="N40" s="1076">
        <v>0</v>
      </c>
      <c r="O40" s="1076">
        <v>0</v>
      </c>
      <c r="P40" s="1076">
        <v>0</v>
      </c>
      <c r="Q40" s="1076">
        <v>0</v>
      </c>
      <c r="R40" s="1076">
        <v>0</v>
      </c>
      <c r="S40" s="1076">
        <v>0</v>
      </c>
    </row>
    <row r="41" spans="2:19">
      <c r="B41" s="136"/>
      <c r="C41" s="136"/>
      <c r="D41" s="136"/>
      <c r="E41" s="136"/>
      <c r="F41" s="136"/>
      <c r="G41" s="136"/>
      <c r="H41" s="136"/>
      <c r="I41" s="136"/>
      <c r="J41" s="136"/>
      <c r="K41" s="136"/>
      <c r="L41" s="136"/>
      <c r="M41" s="136"/>
      <c r="N41" s="136"/>
      <c r="O41" s="136"/>
      <c r="P41" s="136"/>
      <c r="Q41" s="136"/>
      <c r="R41" s="136"/>
      <c r="S41" s="136"/>
    </row>
    <row r="42" spans="2:19" hidden="1">
      <c r="B42" s="136"/>
      <c r="C42" s="136"/>
      <c r="D42" s="136"/>
      <c r="E42" s="136"/>
      <c r="F42" s="136"/>
      <c r="G42" s="136"/>
      <c r="H42" s="136"/>
      <c r="I42" s="136"/>
      <c r="J42" s="136"/>
      <c r="K42" s="136"/>
      <c r="L42" s="136"/>
      <c r="M42" s="136"/>
      <c r="N42" s="136"/>
      <c r="O42" s="136"/>
      <c r="P42" s="136"/>
      <c r="Q42" s="136"/>
      <c r="R42" s="136"/>
      <c r="S42" s="136"/>
    </row>
    <row r="43" spans="2:19" hidden="1">
      <c r="B43" s="136"/>
      <c r="C43" s="136"/>
      <c r="D43" s="136"/>
      <c r="E43" s="136"/>
      <c r="F43" s="136"/>
      <c r="G43" s="136"/>
      <c r="H43" s="136"/>
      <c r="I43" s="136"/>
      <c r="J43" s="136"/>
      <c r="K43" s="136"/>
      <c r="L43" s="136"/>
      <c r="M43" s="136"/>
      <c r="N43" s="136"/>
      <c r="O43" s="136"/>
      <c r="P43" s="136"/>
      <c r="Q43" s="136"/>
      <c r="R43" s="136"/>
      <c r="S43" s="136"/>
    </row>
    <row r="44" spans="2:19" hidden="1">
      <c r="B44" s="136"/>
      <c r="C44" s="136"/>
      <c r="D44" s="136"/>
      <c r="E44" s="136"/>
      <c r="F44" s="136"/>
      <c r="G44" s="136"/>
      <c r="H44" s="136"/>
      <c r="I44" s="136"/>
      <c r="J44" s="136"/>
      <c r="K44" s="136"/>
      <c r="L44" s="136"/>
      <c r="M44" s="136"/>
      <c r="N44" s="136"/>
      <c r="O44" s="136"/>
      <c r="P44" s="136"/>
      <c r="Q44" s="136"/>
      <c r="R44" s="136"/>
      <c r="S44" s="136"/>
    </row>
    <row r="45" spans="2:19" hidden="1">
      <c r="B45" s="136"/>
      <c r="C45" s="136"/>
      <c r="D45" s="136"/>
      <c r="E45" s="136"/>
      <c r="F45" s="136"/>
      <c r="G45" s="136"/>
      <c r="H45" s="136"/>
      <c r="I45" s="136"/>
      <c r="J45" s="136"/>
      <c r="K45" s="136"/>
      <c r="L45" s="136"/>
      <c r="M45" s="136"/>
      <c r="N45" s="136"/>
      <c r="O45" s="136"/>
      <c r="P45" s="136"/>
      <c r="Q45" s="136"/>
      <c r="R45" s="136"/>
      <c r="S45" s="136"/>
    </row>
  </sheetData>
  <mergeCells count="49">
    <mergeCell ref="B38:S38"/>
    <mergeCell ref="C32:E32"/>
    <mergeCell ref="C33:E33"/>
    <mergeCell ref="C34:E34"/>
    <mergeCell ref="C35:E35"/>
    <mergeCell ref="C36:E36"/>
    <mergeCell ref="C37:E37"/>
    <mergeCell ref="C23:E23"/>
    <mergeCell ref="C24:E24"/>
    <mergeCell ref="C25:E25"/>
    <mergeCell ref="B26:E26"/>
    <mergeCell ref="B27:B37"/>
    <mergeCell ref="C27:E27"/>
    <mergeCell ref="C28:E28"/>
    <mergeCell ref="C29:E29"/>
    <mergeCell ref="C30:E30"/>
    <mergeCell ref="C31:E31"/>
    <mergeCell ref="C17:E17"/>
    <mergeCell ref="C18:E18"/>
    <mergeCell ref="C19:E19"/>
    <mergeCell ref="C20:E20"/>
    <mergeCell ref="C21:E21"/>
    <mergeCell ref="C22:E22"/>
    <mergeCell ref="Q8:Q9"/>
    <mergeCell ref="R8:R9"/>
    <mergeCell ref="S8:S9"/>
    <mergeCell ref="B11:E11"/>
    <mergeCell ref="B12:B25"/>
    <mergeCell ref="C12:E12"/>
    <mergeCell ref="C13:E13"/>
    <mergeCell ref="C14:E14"/>
    <mergeCell ref="C15:E15"/>
    <mergeCell ref="C16:E16"/>
    <mergeCell ref="J8:J9"/>
    <mergeCell ref="K8:K9"/>
    <mergeCell ref="L8:M8"/>
    <mergeCell ref="N8:N9"/>
    <mergeCell ref="O8:O9"/>
    <mergeCell ref="P8:P9"/>
    <mergeCell ref="B5:S5"/>
    <mergeCell ref="B7:B10"/>
    <mergeCell ref="C7:E10"/>
    <mergeCell ref="F7:F10"/>
    <mergeCell ref="G7:G9"/>
    <mergeCell ref="H7:J7"/>
    <mergeCell ref="K7:O7"/>
    <mergeCell ref="P7:S7"/>
    <mergeCell ref="H8:H9"/>
    <mergeCell ref="I8:I9"/>
  </mergeCells>
  <conditionalFormatting sqref="G26:L26">
    <cfRule type="cellIs" dxfId="14" priority="1" stopIfTrue="1" operator="lessThan">
      <formula>0</formula>
    </cfRule>
  </conditionalFormatting>
  <conditionalFormatting sqref="G11:R11">
    <cfRule type="cellIs" dxfId="13" priority="5" stopIfTrue="1" operator="lessThan">
      <formula>0</formula>
    </cfRule>
  </conditionalFormatting>
  <conditionalFormatting sqref="K12:M26">
    <cfRule type="cellIs" dxfId="12" priority="4" stopIfTrue="1" operator="lessThan">
      <formula>0</formula>
    </cfRule>
  </conditionalFormatting>
  <conditionalFormatting sqref="K27:P37">
    <cfRule type="cellIs" dxfId="11" priority="7" stopIfTrue="1" operator="lessThan">
      <formula>0</formula>
    </cfRule>
  </conditionalFormatting>
  <conditionalFormatting sqref="N17:P26">
    <cfRule type="cellIs" dxfId="10" priority="9" stopIfTrue="1" operator="lessThan">
      <formula>0</formula>
    </cfRule>
  </conditionalFormatting>
  <conditionalFormatting sqref="N12:R16">
    <cfRule type="cellIs" dxfId="9" priority="8" stopIfTrue="1" operator="lessThan">
      <formula>0</formula>
    </cfRule>
  </conditionalFormatting>
  <conditionalFormatting sqref="N26:R26">
    <cfRule type="cellIs" dxfId="8" priority="3" stopIfTrue="1" operator="lessThan">
      <formula>0</formula>
    </cfRule>
  </conditionalFormatting>
  <conditionalFormatting sqref="Q17:R37">
    <cfRule type="cellIs" dxfId="7" priority="6" stopIfTrue="1" operator="lessThan">
      <formula>0</formula>
    </cfRule>
  </conditionalFormatting>
  <conditionalFormatting sqref="S11:S37">
    <cfRule type="cellIs" dxfId="6" priority="2" stopIfTrue="1" operator="lessThan">
      <formula>0</formula>
    </cfRule>
  </conditionalFormatting>
  <dataValidations count="2">
    <dataValidation type="list" allowBlank="1" showInputMessage="1" showErrorMessage="1" sqref="H12:H25 H27:H37 H39:H40" xr:uid="{C627CC22-9767-4BED-A2E1-03F9868FDC81}">
      <formula1>"Only for EVE , Only for NII, Only for MVC, All metrics (EVE/NII/MVC)"</formula1>
    </dataValidation>
    <dataValidation type="custom" operator="greaterThanOrEqual" allowBlank="1" showInputMessage="1" showErrorMessage="1" error="Numeric value expected" sqref="I12:S25 I27:S37 I39:S40" xr:uid="{48033BF6-EBF6-4504-B607-EDA679294405}">
      <formula1>ISNUMBER(I12)</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58A32-AFE3-4F4B-89EE-08C8CA13D67D}">
  <sheetPr codeName="Sheet71"/>
  <dimension ref="A1:AC46"/>
  <sheetViews>
    <sheetView topLeftCell="A7" zoomScale="85" zoomScaleNormal="85" workbookViewId="0">
      <selection activeCell="P6" sqref="P6"/>
    </sheetView>
  </sheetViews>
  <sheetFormatPr defaultColWidth="0" defaultRowHeight="14.5" customHeight="1" zeroHeight="1" outlineLevelRow="1"/>
  <cols>
    <col min="1" max="1" width="4.54296875" style="914" customWidth="1"/>
    <col min="2" max="2" width="18.90625" style="136" customWidth="1"/>
    <col min="3" max="3" width="16.08984375" style="136" customWidth="1"/>
    <col min="4" max="4" width="18.90625" style="136" customWidth="1"/>
    <col min="5" max="8" width="10.90625" style="136" customWidth="1"/>
    <col min="9" max="9" width="25.453125" style="136" customWidth="1"/>
    <col min="10" max="12" width="18.90625" style="136" customWidth="1"/>
    <col min="13" max="18" width="20.08984375" style="136" customWidth="1"/>
    <col min="19" max="19" width="4.54296875" style="914" customWidth="1"/>
    <col min="20" max="21" width="20.08984375" style="136" hidden="1" customWidth="1"/>
    <col min="22" max="22" width="19.54296875" style="136" hidden="1" customWidth="1"/>
    <col min="23" max="23" width="9.54296875" style="136" hidden="1" customWidth="1"/>
    <col min="24" max="24" width="8.90625" style="136" hidden="1" customWidth="1"/>
    <col min="25" max="25" width="9.08984375" style="136" hidden="1" customWidth="1"/>
    <col min="26" max="26" width="20.08984375" style="136" hidden="1" customWidth="1"/>
    <col min="27" max="16384" width="16.08984375" style="136" hidden="1"/>
  </cols>
  <sheetData>
    <row r="1" spans="1:29"/>
    <row r="2" spans="1:29" ht="26">
      <c r="B2" s="1023" t="s">
        <v>1410</v>
      </c>
      <c r="C2" s="1024" t="s">
        <v>1411</v>
      </c>
    </row>
    <row r="3" spans="1:29" ht="26">
      <c r="B3" s="1023" t="s">
        <v>1412</v>
      </c>
      <c r="C3" s="1024" t="s">
        <v>1413</v>
      </c>
    </row>
    <row r="4" spans="1:29" ht="26">
      <c r="B4" s="1023" t="s">
        <v>1481</v>
      </c>
      <c r="C4" s="1024" t="s">
        <v>1482</v>
      </c>
    </row>
    <row r="5" spans="1:29" ht="15" thickBot="1">
      <c r="A5" s="1025"/>
      <c r="S5" s="1025"/>
    </row>
    <row r="6" spans="1:29" ht="15" thickBot="1">
      <c r="A6" s="1025"/>
      <c r="B6" s="1079" t="s">
        <v>122</v>
      </c>
      <c r="C6" s="1080"/>
      <c r="D6" s="1080"/>
      <c r="E6" s="1080"/>
      <c r="F6" s="1080"/>
      <c r="G6" s="1080"/>
      <c r="H6" s="1080"/>
      <c r="I6" s="1080"/>
      <c r="J6" s="1080"/>
      <c r="K6" s="1080"/>
      <c r="L6" s="1080"/>
      <c r="M6" s="1080"/>
      <c r="N6" s="1080"/>
      <c r="O6" s="1080"/>
      <c r="P6" s="1080"/>
      <c r="Q6" s="1080"/>
      <c r="R6" s="1081"/>
      <c r="S6" s="1025"/>
    </row>
    <row r="7" spans="1:29" s="1083" customFormat="1" ht="18" customHeight="1">
      <c r="A7" s="1025"/>
      <c r="B7" s="1082"/>
      <c r="S7" s="1025"/>
      <c r="W7" s="1025"/>
    </row>
    <row r="8" spans="1:29">
      <c r="A8" s="1025"/>
      <c r="B8" s="1084" t="s">
        <v>1483</v>
      </c>
      <c r="C8" s="1084"/>
      <c r="D8" s="1084"/>
      <c r="E8" s="1084"/>
      <c r="F8" s="1084"/>
      <c r="G8" s="1084"/>
      <c r="H8" s="1084"/>
      <c r="I8" s="1084"/>
      <c r="J8" s="1084"/>
      <c r="K8" s="1084"/>
      <c r="L8" s="1084"/>
      <c r="M8" s="1084"/>
      <c r="N8" s="1084"/>
      <c r="O8" s="1084"/>
      <c r="P8" s="1084"/>
      <c r="Q8" s="1084"/>
      <c r="R8" s="1084"/>
      <c r="S8" s="1025"/>
      <c r="W8" s="1085"/>
      <c r="X8" s="1085"/>
      <c r="Y8" s="1085"/>
      <c r="Z8" s="1085"/>
      <c r="AA8" s="1085"/>
      <c r="AB8" s="1085"/>
      <c r="AC8" s="1085"/>
    </row>
    <row r="9" spans="1:29" ht="15" customHeight="1">
      <c r="A9" s="1025"/>
      <c r="B9" s="1086"/>
      <c r="C9" s="1086"/>
      <c r="D9" s="1086"/>
      <c r="E9" s="1086"/>
      <c r="F9" s="1036" t="s">
        <v>1484</v>
      </c>
      <c r="G9" s="1037"/>
      <c r="H9" s="1037"/>
      <c r="I9" s="1037"/>
      <c r="J9" s="1037"/>
      <c r="K9" s="1037"/>
      <c r="L9" s="1037"/>
      <c r="M9" s="1037"/>
      <c r="N9" s="1037"/>
      <c r="O9" s="1037"/>
      <c r="P9" s="1037"/>
      <c r="Q9" s="1037"/>
      <c r="R9" s="1038"/>
    </row>
    <row r="10" spans="1:29" ht="28.5" customHeight="1">
      <c r="A10" s="1025"/>
      <c r="B10" s="1086"/>
      <c r="C10" s="1086"/>
      <c r="D10" s="1086"/>
      <c r="E10" s="1086"/>
      <c r="F10" s="1036" t="s">
        <v>1485</v>
      </c>
      <c r="G10" s="1037"/>
      <c r="H10" s="1037"/>
      <c r="I10" s="1036" t="s">
        <v>1486</v>
      </c>
      <c r="J10" s="1037"/>
      <c r="K10" s="1037"/>
      <c r="L10" s="1038"/>
      <c r="M10" s="1055" t="s">
        <v>1487</v>
      </c>
      <c r="N10" s="1055"/>
      <c r="O10" s="1055"/>
      <c r="P10" s="1055" t="s">
        <v>1488</v>
      </c>
      <c r="Q10" s="1055"/>
      <c r="R10" s="1055"/>
    </row>
    <row r="11" spans="1:29" ht="52">
      <c r="A11" s="1025"/>
      <c r="B11" s="1086"/>
      <c r="C11" s="1086"/>
      <c r="D11" s="1086"/>
      <c r="E11" s="1086"/>
      <c r="F11" s="1087" t="s">
        <v>1489</v>
      </c>
      <c r="G11" s="1087" t="s">
        <v>1490</v>
      </c>
      <c r="H11" s="1087" t="s">
        <v>1491</v>
      </c>
      <c r="I11" s="1088" t="s">
        <v>1492</v>
      </c>
      <c r="J11" s="1088" t="s">
        <v>1493</v>
      </c>
      <c r="K11" s="1088" t="s">
        <v>1494</v>
      </c>
      <c r="L11" s="1088" t="s">
        <v>1495</v>
      </c>
      <c r="M11" s="1088" t="s">
        <v>1496</v>
      </c>
      <c r="N11" s="1088" t="s">
        <v>1497</v>
      </c>
      <c r="O11" s="1088" t="s">
        <v>1498</v>
      </c>
      <c r="P11" s="1088" t="s">
        <v>1499</v>
      </c>
      <c r="Q11" s="1088" t="s">
        <v>1500</v>
      </c>
      <c r="R11" s="1088" t="s">
        <v>1501</v>
      </c>
    </row>
    <row r="12" spans="1:29" ht="22.5" customHeight="1">
      <c r="A12" s="1025"/>
      <c r="B12" s="1086"/>
      <c r="C12" s="1086"/>
      <c r="D12" s="1086"/>
      <c r="E12" s="1086"/>
      <c r="F12" s="1089" t="s">
        <v>1431</v>
      </c>
      <c r="G12" s="1089" t="s">
        <v>1432</v>
      </c>
      <c r="H12" s="1089" t="s">
        <v>1433</v>
      </c>
      <c r="I12" s="1089" t="s">
        <v>1434</v>
      </c>
      <c r="J12" s="1089" t="s">
        <v>1435</v>
      </c>
      <c r="K12" s="1089" t="s">
        <v>1436</v>
      </c>
      <c r="L12" s="1089" t="s">
        <v>1437</v>
      </c>
      <c r="M12" s="1089" t="s">
        <v>1438</v>
      </c>
      <c r="N12" s="1089" t="s">
        <v>1439</v>
      </c>
      <c r="O12" s="1089" t="s">
        <v>1440</v>
      </c>
      <c r="P12" s="1089" t="s">
        <v>1441</v>
      </c>
      <c r="Q12" s="1089" t="s">
        <v>1442</v>
      </c>
      <c r="R12" s="1089" t="s">
        <v>1443</v>
      </c>
    </row>
    <row r="13" spans="1:29" outlineLevel="1">
      <c r="A13" s="1025"/>
      <c r="B13" s="1055" t="s">
        <v>1365</v>
      </c>
      <c r="C13" s="1055"/>
      <c r="D13" s="1055"/>
      <c r="E13" s="1090" t="s">
        <v>1431</v>
      </c>
      <c r="F13" s="1091">
        <v>0</v>
      </c>
      <c r="G13" s="1091">
        <v>167.49658638644081</v>
      </c>
      <c r="H13" s="1091">
        <v>0</v>
      </c>
      <c r="I13" s="1091">
        <v>134273.80023000002</v>
      </c>
      <c r="J13" s="1092">
        <v>134273.80023000002</v>
      </c>
      <c r="K13" s="1092">
        <v>0</v>
      </c>
      <c r="L13" s="1092">
        <v>0</v>
      </c>
      <c r="M13" s="1092">
        <v>3452.4082100000001</v>
      </c>
      <c r="N13" s="1092">
        <v>-1121.7357400000001</v>
      </c>
      <c r="O13" s="1092">
        <v>0</v>
      </c>
      <c r="P13" s="1092">
        <v>0</v>
      </c>
      <c r="Q13" s="1092">
        <v>0</v>
      </c>
      <c r="R13" s="1092">
        <v>0</v>
      </c>
    </row>
    <row r="14" spans="1:29" outlineLevel="1">
      <c r="A14" s="1025"/>
      <c r="B14" s="1093" t="s">
        <v>1502</v>
      </c>
      <c r="C14" s="1093"/>
      <c r="D14" s="1093"/>
      <c r="E14" s="1090" t="s">
        <v>1432</v>
      </c>
      <c r="F14" s="1094">
        <v>0</v>
      </c>
      <c r="G14" s="1094">
        <v>0</v>
      </c>
      <c r="H14" s="1094">
        <v>0</v>
      </c>
      <c r="I14" s="1094">
        <v>0</v>
      </c>
      <c r="J14" s="1094">
        <v>0</v>
      </c>
      <c r="K14" s="1094">
        <v>0</v>
      </c>
      <c r="L14" s="1094">
        <v>0</v>
      </c>
      <c r="M14" s="1094">
        <v>0</v>
      </c>
      <c r="N14" s="1094">
        <v>0</v>
      </c>
      <c r="O14" s="1094">
        <v>0</v>
      </c>
      <c r="P14" s="1095">
        <v>0</v>
      </c>
      <c r="Q14" s="1095">
        <v>0</v>
      </c>
      <c r="R14" s="1095">
        <v>0</v>
      </c>
    </row>
    <row r="15" spans="1:29" outlineLevel="1">
      <c r="A15" s="1025"/>
      <c r="B15" s="1096" t="s">
        <v>1503</v>
      </c>
      <c r="C15" s="1096"/>
      <c r="D15" s="1096"/>
      <c r="E15" s="1090" t="s">
        <v>1433</v>
      </c>
      <c r="F15" s="1094">
        <v>0</v>
      </c>
      <c r="G15" s="1094">
        <v>0</v>
      </c>
      <c r="H15" s="1094">
        <v>0</v>
      </c>
      <c r="I15" s="1094">
        <v>0</v>
      </c>
      <c r="J15" s="1094">
        <v>0</v>
      </c>
      <c r="K15" s="1094">
        <v>0</v>
      </c>
      <c r="L15" s="1094">
        <v>0</v>
      </c>
      <c r="M15" s="1094">
        <v>0</v>
      </c>
      <c r="N15" s="1094">
        <v>0</v>
      </c>
      <c r="O15" s="1094">
        <v>0</v>
      </c>
      <c r="P15" s="1095">
        <v>0</v>
      </c>
      <c r="Q15" s="1095">
        <v>0</v>
      </c>
      <c r="R15" s="1095">
        <v>0</v>
      </c>
    </row>
    <row r="16" spans="1:29" ht="15" customHeight="1" outlineLevel="1">
      <c r="A16" s="1025"/>
      <c r="B16" s="1096" t="s">
        <v>813</v>
      </c>
      <c r="C16" s="1096"/>
      <c r="D16" s="1096"/>
      <c r="E16" s="1090" t="s">
        <v>1434</v>
      </c>
      <c r="F16" s="1094">
        <v>0</v>
      </c>
      <c r="G16" s="1094">
        <v>0</v>
      </c>
      <c r="H16" s="1094">
        <v>0</v>
      </c>
      <c r="I16" s="1094">
        <v>0</v>
      </c>
      <c r="J16" s="1094">
        <v>0</v>
      </c>
      <c r="K16" s="1094">
        <v>0</v>
      </c>
      <c r="L16" s="1094">
        <v>0</v>
      </c>
      <c r="M16" s="1094">
        <v>0</v>
      </c>
      <c r="N16" s="1094">
        <v>0</v>
      </c>
      <c r="O16" s="1094">
        <v>0</v>
      </c>
      <c r="P16" s="1095">
        <v>0</v>
      </c>
      <c r="Q16" s="1095">
        <v>0</v>
      </c>
      <c r="R16" s="1095">
        <v>0</v>
      </c>
    </row>
    <row r="17" spans="1:19" outlineLevel="1">
      <c r="A17" s="1025"/>
      <c r="B17" s="1097" t="s">
        <v>1448</v>
      </c>
      <c r="C17" s="1097"/>
      <c r="D17" s="1097"/>
      <c r="E17" s="1090" t="s">
        <v>1435</v>
      </c>
      <c r="F17" s="1094">
        <v>0</v>
      </c>
      <c r="G17" s="1094">
        <v>0</v>
      </c>
      <c r="H17" s="1094">
        <v>0</v>
      </c>
      <c r="I17" s="1094">
        <v>0</v>
      </c>
      <c r="J17" s="1094">
        <v>0</v>
      </c>
      <c r="K17" s="1094">
        <v>0</v>
      </c>
      <c r="L17" s="1094">
        <v>0</v>
      </c>
      <c r="M17" s="1094">
        <v>0</v>
      </c>
      <c r="N17" s="1094">
        <v>0</v>
      </c>
      <c r="O17" s="1094">
        <v>0</v>
      </c>
      <c r="P17" s="1098"/>
      <c r="Q17" s="1098"/>
      <c r="R17" s="1098"/>
    </row>
    <row r="18" spans="1:19" outlineLevel="1">
      <c r="A18" s="1025"/>
      <c r="B18" s="1097" t="s">
        <v>1466</v>
      </c>
      <c r="C18" s="1097"/>
      <c r="D18" s="1097"/>
      <c r="E18" s="1090" t="s">
        <v>1436</v>
      </c>
      <c r="F18" s="1094">
        <v>0</v>
      </c>
      <c r="G18" s="1094">
        <v>0</v>
      </c>
      <c r="H18" s="1094">
        <v>0</v>
      </c>
      <c r="I18" s="1094">
        <v>0</v>
      </c>
      <c r="J18" s="1094">
        <v>0</v>
      </c>
      <c r="K18" s="1094">
        <v>0</v>
      </c>
      <c r="L18" s="1094">
        <v>0</v>
      </c>
      <c r="M18" s="1094">
        <v>0</v>
      </c>
      <c r="N18" s="1094">
        <v>0</v>
      </c>
      <c r="O18" s="1094">
        <v>0</v>
      </c>
      <c r="P18" s="1098"/>
      <c r="Q18" s="1098"/>
      <c r="R18" s="1098"/>
    </row>
    <row r="19" spans="1:19" outlineLevel="1">
      <c r="A19" s="1025"/>
      <c r="B19" s="1097" t="s">
        <v>828</v>
      </c>
      <c r="C19" s="1097"/>
      <c r="D19" s="1097"/>
      <c r="E19" s="1090" t="s">
        <v>1437</v>
      </c>
      <c r="F19" s="1094">
        <v>0</v>
      </c>
      <c r="G19" s="1094">
        <v>167.49658638644081</v>
      </c>
      <c r="H19" s="1094">
        <v>0</v>
      </c>
      <c r="I19" s="1094">
        <v>132415.41251000002</v>
      </c>
      <c r="J19" s="1094">
        <v>132415.41251000002</v>
      </c>
      <c r="K19" s="1094">
        <v>0</v>
      </c>
      <c r="L19" s="1094">
        <v>0</v>
      </c>
      <c r="M19" s="1094">
        <v>3432.69184</v>
      </c>
      <c r="N19" s="1094">
        <v>-1075.1097400000001</v>
      </c>
      <c r="O19" s="1094">
        <v>0</v>
      </c>
      <c r="P19" s="1095">
        <v>0</v>
      </c>
      <c r="Q19" s="1095">
        <v>0</v>
      </c>
      <c r="R19" s="1095">
        <v>0</v>
      </c>
    </row>
    <row r="20" spans="1:19" outlineLevel="1">
      <c r="A20" s="1025"/>
      <c r="B20" s="1099" t="s">
        <v>1504</v>
      </c>
      <c r="C20" s="1099"/>
      <c r="D20" s="1099"/>
      <c r="E20" s="1090" t="s">
        <v>1438</v>
      </c>
      <c r="F20" s="1094">
        <v>0</v>
      </c>
      <c r="G20" s="1094">
        <v>167.49658638644081</v>
      </c>
      <c r="H20" s="1094">
        <v>0</v>
      </c>
      <c r="I20" s="1094">
        <v>132415.41251000002</v>
      </c>
      <c r="J20" s="1094">
        <v>132415.41251000002</v>
      </c>
      <c r="K20" s="1094">
        <v>0</v>
      </c>
      <c r="L20" s="1094">
        <v>0</v>
      </c>
      <c r="M20" s="1094">
        <v>3432.69184</v>
      </c>
      <c r="N20" s="1094">
        <v>-1075.1097400000001</v>
      </c>
      <c r="O20" s="1094">
        <v>0</v>
      </c>
      <c r="P20" s="1095">
        <v>0</v>
      </c>
      <c r="Q20" s="1095">
        <v>0</v>
      </c>
      <c r="R20" s="1095">
        <v>0</v>
      </c>
    </row>
    <row r="21" spans="1:19" outlineLevel="1">
      <c r="A21" s="1025"/>
      <c r="B21" s="1099" t="s">
        <v>1505</v>
      </c>
      <c r="C21" s="1099"/>
      <c r="D21" s="1099"/>
      <c r="E21" s="1090" t="s">
        <v>1439</v>
      </c>
      <c r="F21" s="1094">
        <v>0</v>
      </c>
      <c r="G21" s="1094">
        <v>0</v>
      </c>
      <c r="H21" s="1094">
        <v>0</v>
      </c>
      <c r="I21" s="1094">
        <v>0</v>
      </c>
      <c r="J21" s="1094">
        <v>0</v>
      </c>
      <c r="K21" s="1094">
        <v>0</v>
      </c>
      <c r="L21" s="1094">
        <v>0</v>
      </c>
      <c r="M21" s="1094">
        <v>0</v>
      </c>
      <c r="N21" s="1094">
        <v>0</v>
      </c>
      <c r="O21" s="1094">
        <v>0</v>
      </c>
      <c r="P21" s="1095">
        <v>0</v>
      </c>
      <c r="Q21" s="1095">
        <v>0</v>
      </c>
      <c r="R21" s="1095">
        <v>0</v>
      </c>
    </row>
    <row r="22" spans="1:19" outlineLevel="1">
      <c r="A22" s="1025"/>
      <c r="B22" s="1099" t="s">
        <v>1453</v>
      </c>
      <c r="C22" s="1099"/>
      <c r="D22" s="1099"/>
      <c r="E22" s="1090" t="s">
        <v>1440</v>
      </c>
      <c r="F22" s="1094">
        <v>0</v>
      </c>
      <c r="G22" s="1094">
        <v>0</v>
      </c>
      <c r="H22" s="1094">
        <v>0</v>
      </c>
      <c r="I22" s="1094">
        <v>0</v>
      </c>
      <c r="J22" s="1094">
        <v>0</v>
      </c>
      <c r="K22" s="1094">
        <v>0</v>
      </c>
      <c r="L22" s="1094">
        <v>0</v>
      </c>
      <c r="M22" s="1094">
        <v>0</v>
      </c>
      <c r="N22" s="1094">
        <v>0</v>
      </c>
      <c r="O22" s="1094">
        <v>0</v>
      </c>
      <c r="P22" s="1095">
        <v>0</v>
      </c>
      <c r="Q22" s="1095">
        <v>0</v>
      </c>
      <c r="R22" s="1095">
        <v>0</v>
      </c>
    </row>
    <row r="23" spans="1:19" outlineLevel="1">
      <c r="A23" s="1025"/>
      <c r="B23" s="1097" t="s">
        <v>695</v>
      </c>
      <c r="C23" s="1097"/>
      <c r="D23" s="1097"/>
      <c r="E23" s="1090" t="s">
        <v>1441</v>
      </c>
      <c r="F23" s="1094">
        <v>0</v>
      </c>
      <c r="G23" s="1094">
        <v>0</v>
      </c>
      <c r="H23" s="1094">
        <v>0</v>
      </c>
      <c r="I23" s="1094">
        <v>1858.3877199999999</v>
      </c>
      <c r="J23" s="1094">
        <v>1858.3877199999999</v>
      </c>
      <c r="K23" s="1094">
        <v>0</v>
      </c>
      <c r="L23" s="1094">
        <v>0</v>
      </c>
      <c r="M23" s="1094">
        <v>19.716369999999998</v>
      </c>
      <c r="N23" s="1094">
        <v>-46.625999999999998</v>
      </c>
      <c r="O23" s="1094">
        <v>0</v>
      </c>
      <c r="P23" s="1095">
        <v>0</v>
      </c>
      <c r="Q23" s="1095">
        <v>0</v>
      </c>
      <c r="R23" s="1095">
        <v>0</v>
      </c>
    </row>
    <row r="24" spans="1:19" outlineLevel="1">
      <c r="A24" s="1025"/>
      <c r="B24" s="1097" t="s">
        <v>1454</v>
      </c>
      <c r="C24" s="1097"/>
      <c r="D24" s="1097"/>
      <c r="E24" s="1090" t="s">
        <v>1442</v>
      </c>
      <c r="F24" s="1094">
        <v>0</v>
      </c>
      <c r="G24" s="1094">
        <v>0</v>
      </c>
      <c r="H24" s="1094">
        <v>0</v>
      </c>
      <c r="I24" s="1094">
        <v>0</v>
      </c>
      <c r="J24" s="1094">
        <v>0</v>
      </c>
      <c r="K24" s="1094">
        <v>0</v>
      </c>
      <c r="L24" s="1094">
        <v>0</v>
      </c>
      <c r="M24" s="1094">
        <v>0</v>
      </c>
      <c r="N24" s="1094">
        <v>0</v>
      </c>
      <c r="O24" s="1094">
        <v>0</v>
      </c>
      <c r="P24" s="1095">
        <v>0</v>
      </c>
      <c r="Q24" s="1095">
        <v>0</v>
      </c>
      <c r="R24" s="1095">
        <v>0</v>
      </c>
    </row>
    <row r="25" spans="1:19" outlineLevel="1">
      <c r="A25" s="1025"/>
      <c r="B25" s="1097" t="s">
        <v>1354</v>
      </c>
      <c r="C25" s="1097"/>
      <c r="D25" s="1097"/>
      <c r="E25" s="1090" t="s">
        <v>1443</v>
      </c>
      <c r="F25" s="1094">
        <v>0</v>
      </c>
      <c r="G25" s="1094">
        <v>0</v>
      </c>
      <c r="H25" s="1094">
        <v>0</v>
      </c>
      <c r="I25" s="1094">
        <v>0</v>
      </c>
      <c r="J25" s="1094">
        <v>0</v>
      </c>
      <c r="K25" s="1094">
        <v>0</v>
      </c>
      <c r="L25" s="1094">
        <v>0</v>
      </c>
      <c r="M25" s="1094">
        <v>0</v>
      </c>
      <c r="N25" s="1094">
        <v>0</v>
      </c>
      <c r="O25" s="1094">
        <v>0</v>
      </c>
      <c r="P25" s="1095">
        <v>0</v>
      </c>
      <c r="Q25" s="1095">
        <v>0</v>
      </c>
      <c r="R25" s="1095">
        <v>0</v>
      </c>
    </row>
    <row r="26" spans="1:19" outlineLevel="1">
      <c r="A26" s="1025"/>
      <c r="B26" s="1100" t="s">
        <v>1506</v>
      </c>
      <c r="C26" s="1100"/>
      <c r="D26" s="1100"/>
      <c r="E26" s="1090" t="s">
        <v>1456</v>
      </c>
      <c r="F26" s="1094">
        <v>0</v>
      </c>
      <c r="G26" s="1094">
        <v>0</v>
      </c>
      <c r="H26" s="1094">
        <v>0</v>
      </c>
      <c r="I26" s="1094">
        <v>0</v>
      </c>
      <c r="J26" s="1094">
        <v>0</v>
      </c>
      <c r="K26" s="1094">
        <v>0</v>
      </c>
      <c r="L26" s="1094">
        <v>0</v>
      </c>
      <c r="M26" s="1094">
        <v>0</v>
      </c>
      <c r="N26" s="1094">
        <v>0</v>
      </c>
      <c r="O26" s="1094">
        <v>0</v>
      </c>
      <c r="P26" s="1095">
        <v>0</v>
      </c>
      <c r="Q26" s="1095">
        <v>0</v>
      </c>
      <c r="R26" s="1095">
        <v>0</v>
      </c>
    </row>
    <row r="27" spans="1:19" outlineLevel="1">
      <c r="A27" s="1025"/>
      <c r="B27" s="1097" t="s">
        <v>413</v>
      </c>
      <c r="C27" s="1097"/>
      <c r="D27" s="1097"/>
      <c r="E27" s="1090" t="s">
        <v>1457</v>
      </c>
      <c r="F27" s="1094">
        <v>0</v>
      </c>
      <c r="G27" s="1094">
        <v>0</v>
      </c>
      <c r="H27" s="1094">
        <v>0</v>
      </c>
      <c r="I27" s="1101">
        <v>0</v>
      </c>
      <c r="J27" s="1101">
        <v>0</v>
      </c>
      <c r="K27" s="1101">
        <v>0</v>
      </c>
      <c r="L27" s="1101">
        <v>0</v>
      </c>
      <c r="M27" s="1101">
        <v>0</v>
      </c>
      <c r="N27" s="1101">
        <v>0</v>
      </c>
      <c r="O27" s="1101">
        <v>0</v>
      </c>
      <c r="P27" s="1095">
        <v>0</v>
      </c>
      <c r="Q27" s="1095">
        <v>0</v>
      </c>
      <c r="R27" s="1095">
        <v>0</v>
      </c>
    </row>
    <row r="28" spans="1:19" ht="15" customHeight="1" outlineLevel="1">
      <c r="A28" s="1025"/>
      <c r="B28" s="1055" t="s">
        <v>1507</v>
      </c>
      <c r="C28" s="1055"/>
      <c r="D28" s="1055"/>
      <c r="E28" s="1090" t="s">
        <v>1459</v>
      </c>
      <c r="F28" s="1091">
        <v>0</v>
      </c>
      <c r="G28" s="1091">
        <v>0</v>
      </c>
      <c r="H28" s="1091">
        <v>0</v>
      </c>
      <c r="I28" s="1091">
        <v>0</v>
      </c>
      <c r="J28" s="1091">
        <v>0</v>
      </c>
      <c r="K28" s="1091">
        <v>0</v>
      </c>
      <c r="L28" s="1091">
        <v>0</v>
      </c>
      <c r="M28" s="1091">
        <v>0</v>
      </c>
      <c r="N28" s="1091">
        <v>0</v>
      </c>
      <c r="O28" s="1091">
        <v>0</v>
      </c>
      <c r="P28" s="1091">
        <v>0</v>
      </c>
      <c r="Q28" s="1091">
        <v>0</v>
      </c>
      <c r="R28" s="1091">
        <v>0</v>
      </c>
    </row>
    <row r="29" spans="1:19" outlineLevel="1">
      <c r="A29" s="1025"/>
      <c r="B29" s="1097" t="s">
        <v>1502</v>
      </c>
      <c r="C29" s="1097"/>
      <c r="D29" s="1097"/>
      <c r="E29" s="1090" t="s">
        <v>1461</v>
      </c>
      <c r="F29" s="1094">
        <v>0</v>
      </c>
      <c r="G29" s="1094">
        <v>0</v>
      </c>
      <c r="H29" s="1094">
        <v>0</v>
      </c>
      <c r="I29" s="1094">
        <v>0</v>
      </c>
      <c r="J29" s="1094">
        <v>0</v>
      </c>
      <c r="K29" s="1094">
        <v>0</v>
      </c>
      <c r="L29" s="1094">
        <v>0</v>
      </c>
      <c r="M29" s="1094">
        <v>0</v>
      </c>
      <c r="N29" s="1094">
        <v>0</v>
      </c>
      <c r="O29" s="1094">
        <v>0</v>
      </c>
      <c r="P29" s="1095">
        <v>0</v>
      </c>
      <c r="Q29" s="1095">
        <v>0</v>
      </c>
      <c r="R29" s="1095">
        <v>0</v>
      </c>
    </row>
    <row r="30" spans="1:19" outlineLevel="1">
      <c r="A30" s="1025"/>
      <c r="B30" s="1097" t="s">
        <v>1447</v>
      </c>
      <c r="C30" s="1097"/>
      <c r="D30" s="1097"/>
      <c r="E30" s="1090" t="s">
        <v>1462</v>
      </c>
      <c r="F30" s="1094">
        <v>0</v>
      </c>
      <c r="G30" s="1094">
        <v>0</v>
      </c>
      <c r="H30" s="1094">
        <v>0</v>
      </c>
      <c r="I30" s="1094">
        <v>0</v>
      </c>
      <c r="J30" s="1094">
        <v>0</v>
      </c>
      <c r="K30" s="1094">
        <v>0</v>
      </c>
      <c r="L30" s="1094">
        <v>0</v>
      </c>
      <c r="M30" s="1094">
        <v>0</v>
      </c>
      <c r="N30" s="1094">
        <v>0</v>
      </c>
      <c r="O30" s="1094">
        <v>0</v>
      </c>
      <c r="P30" s="1095">
        <v>0</v>
      </c>
      <c r="Q30" s="1095">
        <v>0</v>
      </c>
      <c r="R30" s="1095">
        <v>0</v>
      </c>
    </row>
    <row r="31" spans="1:19" outlineLevel="1">
      <c r="A31" s="1025"/>
      <c r="B31" s="1096" t="s">
        <v>1463</v>
      </c>
      <c r="C31" s="1096"/>
      <c r="D31" s="1096"/>
      <c r="E31" s="1090" t="s">
        <v>1464</v>
      </c>
      <c r="F31" s="1094">
        <v>0</v>
      </c>
      <c r="G31" s="1094">
        <v>0</v>
      </c>
      <c r="H31" s="1094">
        <v>0</v>
      </c>
      <c r="I31" s="1094">
        <v>0</v>
      </c>
      <c r="J31" s="1094">
        <v>0</v>
      </c>
      <c r="K31" s="1094">
        <v>0</v>
      </c>
      <c r="L31" s="1094">
        <v>0</v>
      </c>
      <c r="M31" s="1094">
        <v>0</v>
      </c>
      <c r="N31" s="1094">
        <v>0</v>
      </c>
      <c r="O31" s="1094">
        <v>0</v>
      </c>
      <c r="P31" s="1095">
        <v>0</v>
      </c>
      <c r="Q31" s="1095">
        <v>0</v>
      </c>
      <c r="R31" s="1095">
        <v>0</v>
      </c>
      <c r="S31" s="1069"/>
    </row>
    <row r="32" spans="1:19" outlineLevel="1">
      <c r="B32" s="1102" t="s">
        <v>1508</v>
      </c>
      <c r="C32" s="1102"/>
      <c r="D32" s="1102"/>
      <c r="E32" s="1090" t="s">
        <v>1465</v>
      </c>
      <c r="F32" s="1094">
        <v>0</v>
      </c>
      <c r="G32" s="1094">
        <v>0</v>
      </c>
      <c r="H32" s="1094">
        <v>0</v>
      </c>
      <c r="I32" s="1094">
        <v>0</v>
      </c>
      <c r="J32" s="1094">
        <v>0</v>
      </c>
      <c r="K32" s="1094">
        <v>0</v>
      </c>
      <c r="L32" s="1094">
        <v>0</v>
      </c>
      <c r="M32" s="1094">
        <v>0</v>
      </c>
      <c r="N32" s="1094">
        <v>0</v>
      </c>
      <c r="O32" s="1094">
        <v>0</v>
      </c>
      <c r="P32" s="1098"/>
      <c r="Q32" s="1098"/>
      <c r="R32" s="1098"/>
    </row>
    <row r="33" spans="2:18" outlineLevel="1">
      <c r="B33" s="1097" t="s">
        <v>1509</v>
      </c>
      <c r="C33" s="1097"/>
      <c r="D33" s="1097"/>
      <c r="E33" s="1090" t="s">
        <v>1467</v>
      </c>
      <c r="F33" s="1094">
        <v>0</v>
      </c>
      <c r="G33" s="1094">
        <v>0</v>
      </c>
      <c r="H33" s="1094">
        <v>0</v>
      </c>
      <c r="I33" s="1094">
        <v>0</v>
      </c>
      <c r="J33" s="1094">
        <v>0</v>
      </c>
      <c r="K33" s="1094">
        <v>0</v>
      </c>
      <c r="L33" s="1094">
        <v>0</v>
      </c>
      <c r="M33" s="1094">
        <v>0</v>
      </c>
      <c r="N33" s="1094">
        <v>0</v>
      </c>
      <c r="O33" s="1094">
        <v>0</v>
      </c>
      <c r="P33" s="1095">
        <v>0</v>
      </c>
      <c r="Q33" s="1095">
        <v>0</v>
      </c>
      <c r="R33" s="1095">
        <v>0</v>
      </c>
    </row>
    <row r="34" spans="2:18" outlineLevel="1">
      <c r="B34" s="1097" t="s">
        <v>695</v>
      </c>
      <c r="C34" s="1097"/>
      <c r="D34" s="1097"/>
      <c r="E34" s="1090" t="s">
        <v>1469</v>
      </c>
      <c r="F34" s="1094">
        <v>0</v>
      </c>
      <c r="G34" s="1094">
        <v>0</v>
      </c>
      <c r="H34" s="1094">
        <v>0</v>
      </c>
      <c r="I34" s="1094">
        <v>0</v>
      </c>
      <c r="J34" s="1094">
        <v>0</v>
      </c>
      <c r="K34" s="1094">
        <v>0</v>
      </c>
      <c r="L34" s="1094">
        <v>0</v>
      </c>
      <c r="M34" s="1094">
        <v>0</v>
      </c>
      <c r="N34" s="1094">
        <v>0</v>
      </c>
      <c r="O34" s="1094">
        <v>0</v>
      </c>
      <c r="P34" s="1095">
        <v>0</v>
      </c>
      <c r="Q34" s="1095">
        <v>0</v>
      </c>
      <c r="R34" s="1095">
        <v>0</v>
      </c>
    </row>
    <row r="35" spans="2:18" outlineLevel="1">
      <c r="B35" s="1097" t="s">
        <v>1454</v>
      </c>
      <c r="C35" s="1097"/>
      <c r="D35" s="1097"/>
      <c r="E35" s="1090" t="s">
        <v>1470</v>
      </c>
      <c r="F35" s="1094">
        <v>0</v>
      </c>
      <c r="G35" s="1094">
        <v>0</v>
      </c>
      <c r="H35" s="1094">
        <v>0</v>
      </c>
      <c r="I35" s="1094">
        <v>0</v>
      </c>
      <c r="J35" s="1094">
        <v>0</v>
      </c>
      <c r="K35" s="1094">
        <v>0</v>
      </c>
      <c r="L35" s="1094">
        <v>0</v>
      </c>
      <c r="M35" s="1094">
        <v>0</v>
      </c>
      <c r="N35" s="1094">
        <v>0</v>
      </c>
      <c r="O35" s="1094">
        <v>0</v>
      </c>
      <c r="P35" s="1095">
        <v>0</v>
      </c>
      <c r="Q35" s="1095">
        <v>0</v>
      </c>
      <c r="R35" s="1095">
        <v>0</v>
      </c>
    </row>
    <row r="36" spans="2:18" outlineLevel="1">
      <c r="B36" s="1097" t="s">
        <v>1354</v>
      </c>
      <c r="C36" s="1097"/>
      <c r="D36" s="1097"/>
      <c r="E36" s="1090" t="s">
        <v>1471</v>
      </c>
      <c r="F36" s="1094">
        <v>0</v>
      </c>
      <c r="G36" s="1094">
        <v>0</v>
      </c>
      <c r="H36" s="1094">
        <v>0</v>
      </c>
      <c r="I36" s="1094">
        <v>0</v>
      </c>
      <c r="J36" s="1094">
        <v>0</v>
      </c>
      <c r="K36" s="1094">
        <v>0</v>
      </c>
      <c r="L36" s="1094">
        <v>0</v>
      </c>
      <c r="M36" s="1094">
        <v>0</v>
      </c>
      <c r="N36" s="1094">
        <v>0</v>
      </c>
      <c r="O36" s="1094">
        <v>0</v>
      </c>
      <c r="P36" s="1095">
        <v>0</v>
      </c>
      <c r="Q36" s="1095">
        <v>0</v>
      </c>
      <c r="R36" s="1095">
        <v>0</v>
      </c>
    </row>
    <row r="37" spans="2:18" outlineLevel="1">
      <c r="B37" s="1103" t="s">
        <v>1510</v>
      </c>
      <c r="C37" s="1103"/>
      <c r="D37" s="1103"/>
      <c r="E37" s="1090" t="s">
        <v>1472</v>
      </c>
      <c r="F37" s="1094">
        <v>0</v>
      </c>
      <c r="G37" s="1094">
        <v>0</v>
      </c>
      <c r="H37" s="1094">
        <v>0</v>
      </c>
      <c r="I37" s="1094">
        <v>0</v>
      </c>
      <c r="J37" s="1094">
        <v>0</v>
      </c>
      <c r="K37" s="1094">
        <v>0</v>
      </c>
      <c r="L37" s="1094">
        <v>0</v>
      </c>
      <c r="M37" s="1094">
        <v>0</v>
      </c>
      <c r="N37" s="1094">
        <v>0</v>
      </c>
      <c r="O37" s="1094">
        <v>0</v>
      </c>
      <c r="P37" s="1095">
        <v>0</v>
      </c>
      <c r="Q37" s="1095">
        <v>0</v>
      </c>
      <c r="R37" s="1095">
        <v>0</v>
      </c>
    </row>
    <row r="38" spans="2:18" outlineLevel="1">
      <c r="B38" s="1097" t="s">
        <v>1474</v>
      </c>
      <c r="C38" s="1097"/>
      <c r="D38" s="1097"/>
      <c r="E38" s="1090" t="s">
        <v>1473</v>
      </c>
      <c r="F38" s="1094">
        <v>0</v>
      </c>
      <c r="G38" s="1094">
        <v>0</v>
      </c>
      <c r="H38" s="1094">
        <v>0</v>
      </c>
      <c r="I38" s="1094">
        <v>0</v>
      </c>
      <c r="J38" s="1094">
        <v>0</v>
      </c>
      <c r="K38" s="1094">
        <v>0</v>
      </c>
      <c r="L38" s="1094">
        <v>0</v>
      </c>
      <c r="M38" s="1094">
        <v>0</v>
      </c>
      <c r="N38" s="1094">
        <v>0</v>
      </c>
      <c r="O38" s="1094">
        <v>0</v>
      </c>
      <c r="P38" s="1095">
        <v>0</v>
      </c>
      <c r="Q38" s="1095">
        <v>0</v>
      </c>
      <c r="R38" s="1095">
        <v>0</v>
      </c>
    </row>
    <row r="39" spans="2:18" ht="25.5" customHeight="1">
      <c r="B39" s="1036" t="s">
        <v>1476</v>
      </c>
      <c r="C39" s="1037"/>
      <c r="D39" s="1037"/>
      <c r="E39" s="1037"/>
      <c r="F39" s="1037"/>
      <c r="G39" s="1037"/>
      <c r="H39" s="1037"/>
      <c r="I39" s="1037"/>
      <c r="J39" s="1037"/>
      <c r="K39" s="1037"/>
      <c r="L39" s="1037"/>
      <c r="M39" s="1037"/>
      <c r="N39" s="1037"/>
      <c r="O39" s="1037"/>
      <c r="P39" s="1037"/>
      <c r="Q39" s="1037"/>
      <c r="R39" s="1038"/>
    </row>
    <row r="40" spans="2:18" ht="15" customHeight="1">
      <c r="B40" s="1097" t="s">
        <v>1511</v>
      </c>
      <c r="C40" s="1097"/>
      <c r="D40" s="1097"/>
      <c r="E40" s="1090" t="s">
        <v>1475</v>
      </c>
      <c r="F40" s="1104"/>
      <c r="G40" s="1104"/>
      <c r="H40" s="1104"/>
      <c r="I40" s="1105"/>
      <c r="J40" s="1106">
        <v>0</v>
      </c>
      <c r="K40" s="1106">
        <v>0</v>
      </c>
      <c r="L40" s="1106">
        <v>0</v>
      </c>
      <c r="M40" s="1107">
        <v>0</v>
      </c>
      <c r="N40" s="1107">
        <v>0</v>
      </c>
      <c r="O40" s="1107">
        <v>0</v>
      </c>
      <c r="P40" s="1104"/>
      <c r="Q40" s="1104"/>
      <c r="R40" s="1104"/>
    </row>
    <row r="41" spans="2:18" ht="15" customHeight="1">
      <c r="B41" s="1097" t="s">
        <v>1512</v>
      </c>
      <c r="C41" s="1097"/>
      <c r="D41" s="1097"/>
      <c r="E41" s="1090" t="s">
        <v>1478</v>
      </c>
      <c r="F41" s="1104"/>
      <c r="G41" s="1104"/>
      <c r="H41" s="1104"/>
      <c r="I41" s="1105"/>
      <c r="J41" s="1106">
        <v>0</v>
      </c>
      <c r="K41" s="1106">
        <v>0</v>
      </c>
      <c r="L41" s="1106">
        <v>0</v>
      </c>
      <c r="M41" s="1107">
        <v>0</v>
      </c>
      <c r="N41" s="1107">
        <v>0</v>
      </c>
      <c r="O41" s="1107">
        <v>0</v>
      </c>
      <c r="P41" s="1104"/>
      <c r="Q41" s="1104"/>
      <c r="R41" s="1104"/>
    </row>
    <row r="42" spans="2:18" ht="15" customHeight="1">
      <c r="B42" s="1097" t="s">
        <v>1513</v>
      </c>
      <c r="C42" s="1097"/>
      <c r="D42" s="1097"/>
      <c r="E42" s="1090" t="s">
        <v>1480</v>
      </c>
      <c r="F42" s="1104"/>
      <c r="G42" s="1104"/>
      <c r="H42" s="1104"/>
      <c r="I42" s="1105"/>
      <c r="J42" s="1106">
        <v>0</v>
      </c>
      <c r="K42" s="1106">
        <v>0</v>
      </c>
      <c r="L42" s="1106">
        <v>0</v>
      </c>
      <c r="M42" s="1107">
        <v>0</v>
      </c>
      <c r="N42" s="1107">
        <v>0</v>
      </c>
      <c r="O42" s="1107">
        <v>0</v>
      </c>
      <c r="P42" s="1104"/>
      <c r="Q42" s="1104"/>
      <c r="R42" s="1104"/>
    </row>
    <row r="43" spans="2:18">
      <c r="B43" s="1018" t="s">
        <v>1477</v>
      </c>
      <c r="C43" s="1018"/>
      <c r="D43" s="1018"/>
      <c r="E43" s="1090" t="s">
        <v>1514</v>
      </c>
      <c r="F43" s="1104"/>
      <c r="G43" s="1104"/>
      <c r="H43" s="1104"/>
      <c r="I43" s="1108">
        <v>0</v>
      </c>
      <c r="J43" s="1106">
        <v>0</v>
      </c>
      <c r="K43" s="1106">
        <v>0</v>
      </c>
      <c r="L43" s="1106">
        <v>0</v>
      </c>
      <c r="M43" s="1107">
        <v>0</v>
      </c>
      <c r="N43" s="1107">
        <v>0</v>
      </c>
      <c r="O43" s="1107">
        <v>0</v>
      </c>
      <c r="P43" s="1104"/>
      <c r="Q43" s="1104"/>
      <c r="R43" s="1104"/>
    </row>
    <row r="44" spans="2:18">
      <c r="B44" s="1018" t="s">
        <v>1479</v>
      </c>
      <c r="C44" s="1018"/>
      <c r="D44" s="1018"/>
      <c r="E44" s="1090" t="s">
        <v>1515</v>
      </c>
      <c r="F44" s="1104"/>
      <c r="G44" s="1104"/>
      <c r="H44" s="1104"/>
      <c r="I44" s="1108">
        <v>0</v>
      </c>
      <c r="J44" s="1106">
        <v>0</v>
      </c>
      <c r="K44" s="1106">
        <v>0</v>
      </c>
      <c r="L44" s="1106">
        <v>0</v>
      </c>
      <c r="M44" s="1107">
        <v>0</v>
      </c>
      <c r="N44" s="1107">
        <v>0</v>
      </c>
      <c r="O44" s="1107">
        <v>0</v>
      </c>
      <c r="P44" s="1104"/>
      <c r="Q44" s="1104"/>
      <c r="R44" s="1104"/>
    </row>
    <row r="45" spans="2:18"/>
    <row r="46" spans="2:18" hidden="1">
      <c r="B46" s="1109"/>
    </row>
  </sheetData>
  <mergeCells count="38">
    <mergeCell ref="B37:D37"/>
    <mergeCell ref="B38:D38"/>
    <mergeCell ref="B39:R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13:D13"/>
    <mergeCell ref="B14:D14"/>
    <mergeCell ref="B15:D15"/>
    <mergeCell ref="B16:D16"/>
    <mergeCell ref="B17:D17"/>
    <mergeCell ref="B18:D18"/>
    <mergeCell ref="B6:R6"/>
    <mergeCell ref="B8:R8"/>
    <mergeCell ref="B9:E12"/>
    <mergeCell ref="F9:R9"/>
    <mergeCell ref="F10:H10"/>
    <mergeCell ref="I10:L10"/>
    <mergeCell ref="M10:O10"/>
    <mergeCell ref="P10:R10"/>
  </mergeCells>
  <conditionalFormatting sqref="F14:H27 F29:H38">
    <cfRule type="cellIs" dxfId="5" priority="1" stopIfTrue="1" operator="lessThan">
      <formula>0</formula>
    </cfRule>
  </conditionalFormatting>
  <conditionalFormatting sqref="I29:O38">
    <cfRule type="cellIs" dxfId="4" priority="2" stopIfTrue="1" operator="lessThan">
      <formula>0</formula>
    </cfRule>
  </conditionalFormatting>
  <dataValidations count="2">
    <dataValidation allowBlank="1" showInputMessage="1" showErrorMessage="1" error="Numeric value expected" sqref="P32:R32 I40:I42" xr:uid="{CBE0D2BD-5910-4AD7-B6C3-69CF9A7B0495}"/>
    <dataValidation type="custom" allowBlank="1" showInputMessage="1" showErrorMessage="1" error="Numeric value expected" sqref="F13:H38 I14:R16 P19:R27 I17:O27 I29:R31 I32:O38 P33:R38 J40:O44 I43:I44" xr:uid="{28C91A5B-CDCF-474E-88BE-6006AE2A7EAF}">
      <formula1>ISNUMBER(F13)</formula1>
    </dataValidation>
  </dataValidation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E78EA-3F2A-461A-9F80-8823E61F11D5}">
  <sheetPr codeName="Sheet81"/>
  <dimension ref="A1:V32"/>
  <sheetViews>
    <sheetView zoomScale="85" zoomScaleNormal="85" workbookViewId="0">
      <selection activeCell="P6" sqref="P6"/>
    </sheetView>
  </sheetViews>
  <sheetFormatPr defaultColWidth="0" defaultRowHeight="14.5" customHeight="1" zeroHeight="1"/>
  <cols>
    <col min="1" max="1" width="4.54296875" style="914" customWidth="1"/>
    <col min="2" max="2" width="8" style="1083" customWidth="1" collapsed="1"/>
    <col min="3" max="3" width="24.08984375" style="1083" customWidth="1"/>
    <col min="4" max="4" width="32.08984375" style="1083" customWidth="1"/>
    <col min="5" max="5" width="30.90625" style="1083" customWidth="1"/>
    <col min="6" max="7" width="18.453125" style="1083" customWidth="1" collapsed="1"/>
    <col min="8" max="10" width="18.453125" style="1083" customWidth="1"/>
    <col min="11" max="11" width="16.54296875" style="1083" bestFit="1" customWidth="1"/>
    <col min="12" max="12" width="16.54296875" style="1083" customWidth="1"/>
    <col min="13" max="13" width="18.453125" style="1083" customWidth="1"/>
    <col min="14" max="14" width="9.08984375" style="1110" customWidth="1"/>
    <col min="15" max="15" width="19.453125" style="1083" hidden="1" customWidth="1"/>
    <col min="16" max="18" width="19.453125" style="1083" hidden="1" customWidth="1" collapsed="1"/>
    <col min="19" max="16384" width="8.90625" style="1083" hidden="1"/>
  </cols>
  <sheetData>
    <row r="1" spans="1:22"/>
    <row r="2" spans="1:22" ht="39">
      <c r="B2" s="1023" t="s">
        <v>1410</v>
      </c>
      <c r="C2" s="1024" t="s">
        <v>1411</v>
      </c>
      <c r="D2" s="1111"/>
      <c r="E2" s="1111"/>
    </row>
    <row r="3" spans="1:22" ht="52">
      <c r="B3" s="1023" t="s">
        <v>1412</v>
      </c>
      <c r="C3" s="1024" t="s">
        <v>1413</v>
      </c>
      <c r="D3" s="1111"/>
      <c r="E3" s="1111"/>
    </row>
    <row r="4" spans="1:22" ht="15" thickBot="1"/>
    <row r="5" spans="1:22" ht="15" thickBot="1">
      <c r="A5" s="1025"/>
      <c r="B5" s="1079" t="s">
        <v>123</v>
      </c>
      <c r="C5" s="1080"/>
      <c r="D5" s="1080"/>
      <c r="E5" s="1080"/>
      <c r="F5" s="1080"/>
      <c r="G5" s="1080"/>
      <c r="H5" s="1080"/>
      <c r="I5" s="1080"/>
      <c r="J5" s="1080"/>
      <c r="K5" s="1080"/>
      <c r="L5" s="1080"/>
      <c r="M5" s="1081"/>
      <c r="N5" s="136"/>
    </row>
    <row r="6" spans="1:22" ht="18" customHeight="1">
      <c r="A6" s="1025"/>
      <c r="N6" s="1083"/>
      <c r="R6" s="1025"/>
      <c r="V6" s="1025"/>
    </row>
    <row r="7" spans="1:22" ht="18" customHeight="1">
      <c r="A7" s="1025"/>
      <c r="B7" s="1112" t="s">
        <v>1516</v>
      </c>
      <c r="C7" s="1113"/>
      <c r="D7" s="1113"/>
      <c r="E7" s="1113"/>
      <c r="F7" s="1113"/>
      <c r="G7" s="1113"/>
      <c r="H7" s="1113"/>
      <c r="I7" s="1113"/>
      <c r="J7" s="1113"/>
      <c r="K7" s="1113"/>
      <c r="L7" s="1113"/>
      <c r="M7" s="1114"/>
      <c r="N7" s="136"/>
      <c r="R7" s="1025"/>
      <c r="V7" s="1025"/>
    </row>
    <row r="8" spans="1:22" ht="33.65" customHeight="1">
      <c r="A8" s="1025"/>
      <c r="B8" s="136"/>
      <c r="C8" s="136"/>
      <c r="D8" s="136"/>
      <c r="E8" s="1055" t="s">
        <v>1517</v>
      </c>
      <c r="F8" s="1055" t="s">
        <v>1417</v>
      </c>
      <c r="G8" s="1036" t="s">
        <v>1518</v>
      </c>
      <c r="H8" s="1037"/>
      <c r="I8" s="1037"/>
      <c r="J8" s="1037"/>
      <c r="K8" s="1038"/>
      <c r="L8" s="1055" t="s">
        <v>1519</v>
      </c>
      <c r="M8" s="1055"/>
      <c r="N8" s="1083"/>
    </row>
    <row r="9" spans="1:22">
      <c r="A9" s="1025"/>
      <c r="B9" s="136"/>
      <c r="C9" s="136"/>
      <c r="D9" s="136"/>
      <c r="E9" s="1055"/>
      <c r="F9" s="1055"/>
      <c r="G9" s="1115" t="s">
        <v>1520</v>
      </c>
      <c r="H9" s="1116"/>
      <c r="I9" s="1116"/>
      <c r="J9" s="1116"/>
      <c r="K9" s="1117"/>
      <c r="L9" s="1118" t="s">
        <v>1521</v>
      </c>
      <c r="M9" s="1118" t="s">
        <v>1522</v>
      </c>
      <c r="N9" s="1083"/>
    </row>
    <row r="10" spans="1:22" ht="26">
      <c r="A10" s="1025"/>
      <c r="B10" s="136"/>
      <c r="C10" s="136"/>
      <c r="D10" s="1119"/>
      <c r="E10" s="1055"/>
      <c r="F10" s="1055"/>
      <c r="G10" s="1120"/>
      <c r="H10" s="1121" t="s">
        <v>1523</v>
      </c>
      <c r="I10" s="1121" t="s">
        <v>1524</v>
      </c>
      <c r="J10" s="1122" t="s">
        <v>1525</v>
      </c>
      <c r="K10" s="1122" t="s">
        <v>1526</v>
      </c>
      <c r="L10" s="1118"/>
      <c r="M10" s="1118"/>
      <c r="N10" s="1083"/>
    </row>
    <row r="11" spans="1:22">
      <c r="A11" s="1025"/>
      <c r="B11" s="136"/>
      <c r="C11" s="136"/>
      <c r="D11" s="1023" t="s">
        <v>1527</v>
      </c>
      <c r="E11" s="1054" t="s">
        <v>1431</v>
      </c>
      <c r="F11" s="1054" t="s">
        <v>1432</v>
      </c>
      <c r="G11" s="1054" t="s">
        <v>1433</v>
      </c>
      <c r="H11" s="1054" t="s">
        <v>1434</v>
      </c>
      <c r="I11" s="1054" t="s">
        <v>1435</v>
      </c>
      <c r="J11" s="1054" t="s">
        <v>1436</v>
      </c>
      <c r="K11" s="1054" t="s">
        <v>1437</v>
      </c>
      <c r="L11" s="1123" t="s">
        <v>1438</v>
      </c>
      <c r="M11" s="1123" t="s">
        <v>1439</v>
      </c>
      <c r="N11" s="1083"/>
    </row>
    <row r="12" spans="1:22" ht="52">
      <c r="A12" s="1025"/>
      <c r="B12" s="1074" t="s">
        <v>1431</v>
      </c>
      <c r="C12" s="1124" t="s">
        <v>1528</v>
      </c>
      <c r="D12" s="1125" t="s">
        <v>1529</v>
      </c>
      <c r="E12" s="1126">
        <f>E13+E14+E15</f>
        <v>4025372.3778400002</v>
      </c>
      <c r="F12" s="1126">
        <f t="shared" ref="F12:K12" si="0">F13+F14+F15</f>
        <v>0</v>
      </c>
      <c r="G12" s="1126">
        <f t="shared" si="0"/>
        <v>0</v>
      </c>
      <c r="H12" s="1126">
        <f t="shared" si="0"/>
        <v>0</v>
      </c>
      <c r="I12" s="1126">
        <f t="shared" si="0"/>
        <v>0</v>
      </c>
      <c r="J12" s="1126">
        <f t="shared" si="0"/>
        <v>0</v>
      </c>
      <c r="K12" s="1126">
        <f t="shared" si="0"/>
        <v>0</v>
      </c>
      <c r="L12" s="1127">
        <v>0</v>
      </c>
      <c r="M12" s="1127">
        <v>0</v>
      </c>
      <c r="N12" s="1083"/>
    </row>
    <row r="13" spans="1:22">
      <c r="A13" s="1025"/>
      <c r="B13" s="1074" t="s">
        <v>1432</v>
      </c>
      <c r="C13" s="1128" t="s">
        <v>828</v>
      </c>
      <c r="D13" s="1125" t="s">
        <v>1530</v>
      </c>
      <c r="E13" s="1129">
        <v>134630.77442999999</v>
      </c>
      <c r="F13" s="1129">
        <v>0</v>
      </c>
      <c r="G13" s="1127">
        <v>0</v>
      </c>
      <c r="H13" s="1127">
        <v>0</v>
      </c>
      <c r="I13" s="1127">
        <v>0</v>
      </c>
      <c r="J13" s="1130">
        <v>0</v>
      </c>
      <c r="K13" s="1130">
        <v>0</v>
      </c>
      <c r="L13" s="1131"/>
      <c r="M13" s="1131"/>
      <c r="N13" s="1083"/>
    </row>
    <row r="14" spans="1:22">
      <c r="A14" s="1025"/>
      <c r="B14" s="1074" t="s">
        <v>1433</v>
      </c>
      <c r="C14" s="1128" t="s">
        <v>813</v>
      </c>
      <c r="D14" s="1125" t="s">
        <v>1531</v>
      </c>
      <c r="E14" s="1129">
        <v>3890741.60341</v>
      </c>
      <c r="F14" s="1129">
        <v>0</v>
      </c>
      <c r="G14" s="1132">
        <v>0</v>
      </c>
      <c r="H14" s="1132">
        <v>0</v>
      </c>
      <c r="I14" s="1132">
        <v>0</v>
      </c>
      <c r="J14" s="1132">
        <v>0</v>
      </c>
      <c r="K14" s="1132">
        <v>0</v>
      </c>
      <c r="L14" s="1133"/>
      <c r="M14" s="1133"/>
      <c r="N14" s="1083"/>
    </row>
    <row r="15" spans="1:22">
      <c r="A15" s="1025"/>
      <c r="B15" s="1074" t="s">
        <v>1434</v>
      </c>
      <c r="C15" s="1128" t="s">
        <v>1043</v>
      </c>
      <c r="D15" s="1125" t="s">
        <v>1532</v>
      </c>
      <c r="E15" s="1129">
        <v>0</v>
      </c>
      <c r="F15" s="1129">
        <v>0</v>
      </c>
      <c r="G15" s="1132">
        <v>0</v>
      </c>
      <c r="H15" s="1132">
        <v>0</v>
      </c>
      <c r="I15" s="1132">
        <v>0</v>
      </c>
      <c r="J15" s="1132">
        <v>0</v>
      </c>
      <c r="K15" s="1132">
        <v>0</v>
      </c>
      <c r="L15" s="1133"/>
      <c r="M15" s="1133"/>
      <c r="N15" s="1083"/>
    </row>
    <row r="16" spans="1:22" ht="52">
      <c r="A16" s="1025"/>
      <c r="B16" s="1074" t="s">
        <v>1435</v>
      </c>
      <c r="C16" s="1124" t="s">
        <v>1533</v>
      </c>
      <c r="D16" s="1125" t="s">
        <v>1534</v>
      </c>
      <c r="E16" s="1126">
        <f>E17+E18+E19</f>
        <v>6688813.1109999996</v>
      </c>
      <c r="F16" s="1126">
        <f t="shared" ref="F16:K16" si="1">F17+F18+F19</f>
        <v>0</v>
      </c>
      <c r="G16" s="1126">
        <f t="shared" si="1"/>
        <v>0</v>
      </c>
      <c r="H16" s="1126">
        <f t="shared" si="1"/>
        <v>0</v>
      </c>
      <c r="I16" s="1126">
        <f t="shared" si="1"/>
        <v>0</v>
      </c>
      <c r="J16" s="1126">
        <f t="shared" si="1"/>
        <v>0</v>
      </c>
      <c r="K16" s="1126">
        <f t="shared" si="1"/>
        <v>0</v>
      </c>
      <c r="L16" s="1127">
        <v>0</v>
      </c>
      <c r="M16" s="1127">
        <v>0</v>
      </c>
      <c r="N16" s="1083"/>
    </row>
    <row r="17" spans="1:18">
      <c r="A17" s="1025"/>
      <c r="B17" s="1074" t="s">
        <v>1436</v>
      </c>
      <c r="C17" s="1128" t="s">
        <v>1463</v>
      </c>
      <c r="D17" s="1125" t="s">
        <v>1535</v>
      </c>
      <c r="E17" s="1134">
        <v>5783929.3666500002</v>
      </c>
      <c r="F17" s="1134">
        <v>0</v>
      </c>
      <c r="G17" s="1127">
        <v>0</v>
      </c>
      <c r="H17" s="1127">
        <v>0</v>
      </c>
      <c r="I17" s="1127">
        <v>0</v>
      </c>
      <c r="J17" s="1127">
        <v>0</v>
      </c>
      <c r="K17" s="1127">
        <v>0</v>
      </c>
      <c r="L17" s="1127">
        <v>0</v>
      </c>
      <c r="M17" s="1135"/>
      <c r="N17" s="1083"/>
    </row>
    <row r="18" spans="1:18">
      <c r="A18" s="1025"/>
      <c r="B18" s="1074" t="s">
        <v>1437</v>
      </c>
      <c r="C18" s="1128" t="s">
        <v>1468</v>
      </c>
      <c r="D18" s="1125" t="s">
        <v>1536</v>
      </c>
      <c r="E18" s="1134">
        <v>839648.83790000004</v>
      </c>
      <c r="F18" s="1134">
        <v>0</v>
      </c>
      <c r="G18" s="1127">
        <v>0</v>
      </c>
      <c r="H18" s="1127">
        <v>0</v>
      </c>
      <c r="I18" s="1127">
        <v>0</v>
      </c>
      <c r="J18" s="1127">
        <v>0</v>
      </c>
      <c r="K18" s="1127">
        <v>0</v>
      </c>
      <c r="L18" s="1135"/>
      <c r="M18" s="1135"/>
      <c r="N18" s="1083"/>
    </row>
    <row r="19" spans="1:18">
      <c r="A19" s="1025"/>
      <c r="B19" s="1074" t="s">
        <v>1438</v>
      </c>
      <c r="C19" s="1128" t="s">
        <v>1537</v>
      </c>
      <c r="D19" s="1125" t="s">
        <v>1538</v>
      </c>
      <c r="E19" s="1134">
        <v>65234.906450000002</v>
      </c>
      <c r="F19" s="1134">
        <v>0</v>
      </c>
      <c r="G19" s="1127">
        <v>0</v>
      </c>
      <c r="H19" s="1127">
        <v>0</v>
      </c>
      <c r="I19" s="1127">
        <v>0</v>
      </c>
      <c r="J19" s="1127">
        <v>0</v>
      </c>
      <c r="K19" s="1127">
        <v>0</v>
      </c>
      <c r="L19" s="1135"/>
      <c r="M19" s="1135"/>
      <c r="N19" s="1083"/>
    </row>
    <row r="20" spans="1:18" s="136" customFormat="1">
      <c r="A20" s="914"/>
      <c r="R20" s="914"/>
    </row>
    <row r="21" spans="1:18" ht="14.9" hidden="1" customHeight="1">
      <c r="A21" s="1025"/>
      <c r="N21" s="1083"/>
    </row>
    <row r="22" spans="1:18" hidden="1">
      <c r="A22" s="1025"/>
      <c r="N22" s="1083"/>
    </row>
    <row r="23" spans="1:18" hidden="1">
      <c r="A23" s="1025"/>
      <c r="N23" s="1083"/>
    </row>
    <row r="24" spans="1:18" hidden="1">
      <c r="A24" s="1025"/>
      <c r="N24" s="1083"/>
    </row>
    <row r="25" spans="1:18" hidden="1">
      <c r="A25" s="1025"/>
      <c r="N25" s="1083"/>
    </row>
    <row r="26" spans="1:18" hidden="1">
      <c r="A26" s="1025"/>
      <c r="N26" s="1083"/>
    </row>
    <row r="27" spans="1:18" hidden="1">
      <c r="A27" s="1025"/>
      <c r="N27" s="1083"/>
    </row>
    <row r="28" spans="1:18" hidden="1">
      <c r="A28" s="1025"/>
      <c r="N28" s="1083"/>
    </row>
    <row r="29" spans="1:18" hidden="1">
      <c r="A29" s="1025"/>
      <c r="N29" s="1083"/>
    </row>
    <row r="30" spans="1:18" hidden="1">
      <c r="A30" s="1025"/>
      <c r="N30" s="1083"/>
    </row>
    <row r="31" spans="1:18" hidden="1">
      <c r="A31" s="1025"/>
    </row>
    <row r="32" spans="1:18" hidden="1">
      <c r="A32" s="1025"/>
    </row>
  </sheetData>
  <mergeCells count="8">
    <mergeCell ref="B5:M5"/>
    <mergeCell ref="B7:M7"/>
    <mergeCell ref="E8:E10"/>
    <mergeCell ref="F8:F10"/>
    <mergeCell ref="G8:K8"/>
    <mergeCell ref="L8:M8"/>
    <mergeCell ref="L9:L10"/>
    <mergeCell ref="M9:M10"/>
  </mergeCells>
  <dataValidations count="3">
    <dataValidation type="decimal" operator="greaterThanOrEqual" allowBlank="1" showInputMessage="1" showErrorMessage="1" error="Value should be positive or equal to 0" sqref="E13:F15 E17:F19 K13:K15 K17:K19" xr:uid="{FE888304-75A3-4580-ACAB-AEEE6CFA49DE}">
      <formula1>0</formula1>
    </dataValidation>
    <dataValidation type="custom" allowBlank="1" showInputMessage="1" showErrorMessage="1" error="Numeric value expected" sqref="G10 G13:J15 G17:J19" xr:uid="{D9CFE1A5-6F09-4EA9-812C-59D0C8F48798}">
      <formula1>ISNUMBER(G10)</formula1>
    </dataValidation>
    <dataValidation type="custom" operator="greaterThanOrEqual" allowBlank="1" showInputMessage="1" showErrorMessage="1" error="Numeric value expected" sqref="L12:M12 L16:M16 L17" xr:uid="{EE77D2BE-99DB-4BA3-929E-FC25622D7E07}">
      <formula1>ISNUMBER(L12)</formula1>
    </dataValidation>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F75F1-126E-41C0-BB4D-26B5FD834289}">
  <sheetPr codeName="Sheet88"/>
  <dimension ref="A1:T52"/>
  <sheetViews>
    <sheetView workbookViewId="0">
      <selection activeCell="P6" sqref="P6"/>
    </sheetView>
  </sheetViews>
  <sheetFormatPr defaultColWidth="0" defaultRowHeight="14.5" zeroHeight="1"/>
  <cols>
    <col min="1" max="1" width="4.54296875" style="914" customWidth="1"/>
    <col min="2" max="2" width="13.453125" style="1083" customWidth="1"/>
    <col min="3" max="3" width="66.08984375" style="1150" customWidth="1"/>
    <col min="4" max="4" width="7.90625" style="1150" customWidth="1"/>
    <col min="5" max="5" width="29.54296875" style="1150" customWidth="1"/>
    <col min="6" max="6" width="4.54296875" style="914" customWidth="1"/>
    <col min="7" max="16384" width="9.08984375" style="136" hidden="1"/>
  </cols>
  <sheetData>
    <row r="1" spans="1:20" ht="15" thickBot="1">
      <c r="A1" s="1025"/>
      <c r="B1" s="1136"/>
      <c r="C1" s="1137"/>
      <c r="D1" s="1137"/>
      <c r="E1" s="1137"/>
      <c r="F1" s="1025"/>
    </row>
    <row r="2" spans="1:20" ht="15" thickBot="1">
      <c r="A2" s="1025"/>
      <c r="B2" s="1138" t="s">
        <v>124</v>
      </c>
      <c r="C2" s="1139"/>
      <c r="D2" s="1139"/>
      <c r="E2" s="1140"/>
      <c r="F2" s="1025"/>
    </row>
    <row r="3" spans="1:20" s="1083" customFormat="1" ht="18" customHeight="1">
      <c r="A3" s="1025"/>
      <c r="B3" s="1082"/>
      <c r="P3" s="1025"/>
      <c r="T3" s="1025"/>
    </row>
    <row r="4" spans="1:20" ht="15.75" customHeight="1">
      <c r="A4" s="1025"/>
      <c r="B4" s="1036" t="s">
        <v>1539</v>
      </c>
      <c r="C4" s="1037"/>
      <c r="D4" s="1037"/>
      <c r="E4" s="1038"/>
    </row>
    <row r="5" spans="1:20">
      <c r="A5" s="1025"/>
      <c r="B5" s="1136"/>
      <c r="C5" s="1141"/>
      <c r="D5" s="1141"/>
      <c r="E5" s="1083"/>
    </row>
    <row r="6" spans="1:20" ht="26">
      <c r="A6" s="1025"/>
      <c r="B6" s="1055" t="s">
        <v>1540</v>
      </c>
      <c r="C6" s="1142" t="s">
        <v>1541</v>
      </c>
      <c r="D6" s="1143"/>
      <c r="E6" s="1054" t="s">
        <v>1431</v>
      </c>
    </row>
    <row r="7" spans="1:20">
      <c r="A7" s="1025"/>
      <c r="B7" s="1055"/>
      <c r="C7" s="1144" t="s">
        <v>1542</v>
      </c>
      <c r="D7" s="1074" t="s">
        <v>1431</v>
      </c>
      <c r="E7" s="1145" t="s">
        <v>477</v>
      </c>
    </row>
    <row r="8" spans="1:20">
      <c r="A8" s="1025"/>
      <c r="B8" s="1055"/>
      <c r="C8" s="1144" t="s">
        <v>1543</v>
      </c>
      <c r="D8" s="1074" t="s">
        <v>1432</v>
      </c>
      <c r="E8" s="1145" t="s">
        <v>477</v>
      </c>
    </row>
    <row r="9" spans="1:20">
      <c r="A9" s="1025"/>
      <c r="B9" s="1055"/>
      <c r="C9" s="1144" t="s">
        <v>1544</v>
      </c>
      <c r="D9" s="1074" t="s">
        <v>1433</v>
      </c>
      <c r="E9" s="1145" t="s">
        <v>477</v>
      </c>
    </row>
    <row r="10" spans="1:20">
      <c r="A10" s="1025"/>
      <c r="B10" s="1055"/>
      <c r="C10" s="1144" t="s">
        <v>1545</v>
      </c>
      <c r="D10" s="1074" t="s">
        <v>1434</v>
      </c>
      <c r="E10" s="1145" t="s">
        <v>477</v>
      </c>
    </row>
    <row r="11" spans="1:20">
      <c r="A11" s="1025"/>
      <c r="B11" s="1055"/>
      <c r="C11" s="1144" t="s">
        <v>1546</v>
      </c>
      <c r="D11" s="1074" t="s">
        <v>1435</v>
      </c>
      <c r="E11" s="1145" t="s">
        <v>447</v>
      </c>
    </row>
    <row r="12" spans="1:20">
      <c r="A12" s="1025"/>
      <c r="B12" s="1055"/>
      <c r="C12" s="1144" t="s">
        <v>1547</v>
      </c>
      <c r="D12" s="1074" t="s">
        <v>1436</v>
      </c>
      <c r="E12" s="1146"/>
    </row>
    <row r="13" spans="1:20" ht="78">
      <c r="A13" s="1025"/>
      <c r="B13" s="1055"/>
      <c r="C13" s="1142" t="s">
        <v>1548</v>
      </c>
      <c r="D13" s="1074" t="s">
        <v>1437</v>
      </c>
      <c r="E13" s="1146" t="s">
        <v>1549</v>
      </c>
    </row>
    <row r="14" spans="1:20" ht="26">
      <c r="A14" s="1025"/>
      <c r="B14" s="1055"/>
      <c r="C14" s="1142" t="s">
        <v>1550</v>
      </c>
      <c r="D14" s="1074" t="s">
        <v>1438</v>
      </c>
      <c r="E14" s="1145" t="s">
        <v>447</v>
      </c>
    </row>
    <row r="15" spans="1:20">
      <c r="A15" s="1025"/>
      <c r="B15" s="1055"/>
      <c r="C15" s="1144" t="s">
        <v>1551</v>
      </c>
      <c r="D15" s="1074" t="s">
        <v>1439</v>
      </c>
      <c r="E15" s="1146"/>
    </row>
    <row r="16" spans="1:20" ht="65">
      <c r="B16" s="1035" t="s">
        <v>1552</v>
      </c>
      <c r="C16" s="1142" t="s">
        <v>1553</v>
      </c>
      <c r="D16" s="1074" t="s">
        <v>1440</v>
      </c>
      <c r="E16" s="1146" t="s">
        <v>1554</v>
      </c>
      <c r="F16" s="136"/>
    </row>
    <row r="17" spans="1:6">
      <c r="A17" s="1025"/>
      <c r="B17" s="1043"/>
      <c r="C17" s="1142" t="s">
        <v>1555</v>
      </c>
      <c r="D17" s="1147"/>
      <c r="E17" s="1147"/>
    </row>
    <row r="18" spans="1:6">
      <c r="A18" s="1025"/>
      <c r="B18" s="1043"/>
      <c r="C18" s="1144" t="s">
        <v>1556</v>
      </c>
      <c r="D18" s="1074" t="s">
        <v>1441</v>
      </c>
      <c r="E18" s="1145" t="s">
        <v>447</v>
      </c>
    </row>
    <row r="19" spans="1:6">
      <c r="A19" s="1025"/>
      <c r="B19" s="1043"/>
      <c r="C19" s="1144" t="s">
        <v>1557</v>
      </c>
      <c r="D19" s="1074" t="s">
        <v>1442</v>
      </c>
      <c r="E19" s="1145" t="s">
        <v>447</v>
      </c>
    </row>
    <row r="20" spans="1:6">
      <c r="A20" s="1025"/>
      <c r="B20" s="1043"/>
      <c r="C20" s="1144" t="s">
        <v>1558</v>
      </c>
      <c r="D20" s="1074" t="s">
        <v>1443</v>
      </c>
      <c r="E20" s="1145" t="s">
        <v>447</v>
      </c>
    </row>
    <row r="21" spans="1:6">
      <c r="A21" s="1025"/>
      <c r="B21" s="1043"/>
      <c r="C21" s="1144" t="s">
        <v>1546</v>
      </c>
      <c r="D21" s="1074" t="s">
        <v>1456</v>
      </c>
      <c r="E21" s="1145" t="s">
        <v>477</v>
      </c>
    </row>
    <row r="22" spans="1:6" ht="26">
      <c r="A22" s="1025"/>
      <c r="B22" s="1043"/>
      <c r="C22" s="1144" t="s">
        <v>1547</v>
      </c>
      <c r="D22" s="1074" t="s">
        <v>1457</v>
      </c>
      <c r="E22" s="1146" t="s">
        <v>1559</v>
      </c>
    </row>
    <row r="23" spans="1:6" ht="26">
      <c r="A23" s="1025"/>
      <c r="B23" s="1043"/>
      <c r="C23" s="1142" t="s">
        <v>1560</v>
      </c>
      <c r="D23" s="1074" t="s">
        <v>1459</v>
      </c>
      <c r="E23" s="1145" t="s">
        <v>447</v>
      </c>
    </row>
    <row r="24" spans="1:6">
      <c r="A24" s="1025"/>
      <c r="B24" s="1043"/>
      <c r="C24" s="1144" t="s">
        <v>1561</v>
      </c>
      <c r="D24" s="1074" t="s">
        <v>1461</v>
      </c>
      <c r="E24" s="1146"/>
    </row>
    <row r="25" spans="1:6">
      <c r="A25" s="1025"/>
      <c r="B25" s="1043"/>
      <c r="C25" s="1142" t="s">
        <v>1562</v>
      </c>
      <c r="D25" s="1074" t="s">
        <v>1462</v>
      </c>
      <c r="E25" s="1146" t="s">
        <v>1563</v>
      </c>
    </row>
    <row r="26" spans="1:6">
      <c r="A26" s="1025"/>
      <c r="B26" s="1043"/>
      <c r="C26" s="1144" t="s">
        <v>1547</v>
      </c>
      <c r="D26" s="1074" t="s">
        <v>1464</v>
      </c>
      <c r="E26" s="1146"/>
    </row>
    <row r="27" spans="1:6" ht="26">
      <c r="A27" s="1025"/>
      <c r="B27" s="1043"/>
      <c r="C27" s="1142" t="s">
        <v>1564</v>
      </c>
      <c r="D27" s="1147"/>
      <c r="E27" s="1147"/>
    </row>
    <row r="28" spans="1:6">
      <c r="A28" s="1025"/>
      <c r="B28" s="1043"/>
      <c r="C28" s="1144" t="s">
        <v>1565</v>
      </c>
      <c r="D28" s="1074" t="s">
        <v>1465</v>
      </c>
      <c r="E28" s="1145" t="s">
        <v>477</v>
      </c>
    </row>
    <row r="29" spans="1:6">
      <c r="A29" s="1025"/>
      <c r="B29" s="1043"/>
      <c r="C29" s="1144" t="s">
        <v>1566</v>
      </c>
      <c r="D29" s="1074" t="s">
        <v>1467</v>
      </c>
      <c r="E29" s="1145" t="s">
        <v>447</v>
      </c>
      <c r="F29" s="1069"/>
    </row>
    <row r="30" spans="1:6">
      <c r="A30" s="1025"/>
      <c r="B30" s="1043"/>
      <c r="C30" s="1144" t="s">
        <v>1567</v>
      </c>
      <c r="D30" s="1074" t="s">
        <v>1469</v>
      </c>
      <c r="E30" s="1145" t="s">
        <v>447</v>
      </c>
      <c r="F30" s="1069"/>
    </row>
    <row r="31" spans="1:6">
      <c r="A31" s="1025"/>
      <c r="B31" s="1043"/>
      <c r="C31" s="1144" t="s">
        <v>1547</v>
      </c>
      <c r="D31" s="1074" t="s">
        <v>1470</v>
      </c>
      <c r="E31" s="1146"/>
    </row>
    <row r="32" spans="1:6" ht="26">
      <c r="B32" s="1043"/>
      <c r="C32" s="1142" t="s">
        <v>1568</v>
      </c>
      <c r="D32" s="1074" t="s">
        <v>1471</v>
      </c>
      <c r="E32" s="1145" t="s">
        <v>447</v>
      </c>
    </row>
    <row r="33" spans="2:5">
      <c r="B33" s="1043"/>
      <c r="C33" s="1142" t="s">
        <v>1569</v>
      </c>
      <c r="D33" s="1147"/>
      <c r="E33" s="1147"/>
    </row>
    <row r="34" spans="2:5">
      <c r="B34" s="1043"/>
      <c r="C34" s="1144" t="s">
        <v>1570</v>
      </c>
      <c r="D34" s="1074" t="s">
        <v>1472</v>
      </c>
      <c r="E34" s="1145" t="s">
        <v>1571</v>
      </c>
    </row>
    <row r="35" spans="2:5">
      <c r="B35" s="1043"/>
      <c r="C35" s="1144" t="s">
        <v>1572</v>
      </c>
      <c r="D35" s="1074" t="s">
        <v>1473</v>
      </c>
      <c r="E35" s="1145" t="s">
        <v>1571</v>
      </c>
    </row>
    <row r="36" spans="2:5">
      <c r="B36" s="1043"/>
      <c r="C36" s="1144" t="s">
        <v>1573</v>
      </c>
      <c r="D36" s="1074" t="s">
        <v>1475</v>
      </c>
      <c r="E36" s="1145" t="s">
        <v>1571</v>
      </c>
    </row>
    <row r="37" spans="2:5" ht="26">
      <c r="B37" s="1043"/>
      <c r="C37" s="1144" t="s">
        <v>1567</v>
      </c>
      <c r="D37" s="1074" t="s">
        <v>1478</v>
      </c>
      <c r="E37" s="1146" t="s">
        <v>1574</v>
      </c>
    </row>
    <row r="38" spans="2:5">
      <c r="B38" s="1043"/>
      <c r="C38" s="1142" t="s">
        <v>1575</v>
      </c>
      <c r="D38" s="1074" t="s">
        <v>1480</v>
      </c>
      <c r="E38" s="1146" t="s">
        <v>1576</v>
      </c>
    </row>
    <row r="39" spans="2:5" ht="26">
      <c r="B39" s="1043"/>
      <c r="C39" s="1142" t="s">
        <v>1577</v>
      </c>
      <c r="D39" s="1147"/>
      <c r="E39" s="1147"/>
    </row>
    <row r="40" spans="2:5">
      <c r="B40" s="1043"/>
      <c r="C40" s="1148" t="s">
        <v>1578</v>
      </c>
      <c r="D40" s="1074" t="s">
        <v>1514</v>
      </c>
      <c r="E40" s="1146" t="s">
        <v>1579</v>
      </c>
    </row>
    <row r="41" spans="2:5" ht="52">
      <c r="B41" s="1043"/>
      <c r="C41" s="1148" t="s">
        <v>1580</v>
      </c>
      <c r="D41" s="1074" t="s">
        <v>1515</v>
      </c>
      <c r="E41" s="1146" t="s">
        <v>1581</v>
      </c>
    </row>
    <row r="42" spans="2:5" ht="26">
      <c r="B42" s="1043"/>
      <c r="C42" s="1142" t="s">
        <v>1582</v>
      </c>
      <c r="D42" s="1147"/>
      <c r="E42" s="1147"/>
    </row>
    <row r="43" spans="2:5">
      <c r="B43" s="1043"/>
      <c r="C43" s="1148" t="s">
        <v>1578</v>
      </c>
      <c r="D43" s="1074" t="s">
        <v>1583</v>
      </c>
      <c r="E43" s="1149" t="s">
        <v>1584</v>
      </c>
    </row>
    <row r="44" spans="2:5" ht="52">
      <c r="B44" s="1043"/>
      <c r="C44" s="1148" t="s">
        <v>1580</v>
      </c>
      <c r="D44" s="1074" t="s">
        <v>1585</v>
      </c>
      <c r="E44" s="1146" t="s">
        <v>1586</v>
      </c>
    </row>
    <row r="45" spans="2:5" ht="26">
      <c r="B45" s="1043"/>
      <c r="C45" s="1142" t="s">
        <v>1587</v>
      </c>
      <c r="D45" s="1147"/>
      <c r="E45" s="1147"/>
    </row>
    <row r="46" spans="2:5">
      <c r="B46" s="1043"/>
      <c r="C46" s="1148" t="s">
        <v>1578</v>
      </c>
      <c r="D46" s="1074" t="s">
        <v>1588</v>
      </c>
      <c r="E46" s="1146" t="s">
        <v>1584</v>
      </c>
    </row>
    <row r="47" spans="2:5" ht="39">
      <c r="B47" s="1043"/>
      <c r="C47" s="1148" t="s">
        <v>1580</v>
      </c>
      <c r="D47" s="1074" t="s">
        <v>1589</v>
      </c>
      <c r="E47" s="1146" t="s">
        <v>1590</v>
      </c>
    </row>
    <row r="48" spans="2:5">
      <c r="B48" s="1043"/>
      <c r="C48" s="1142" t="s">
        <v>1591</v>
      </c>
      <c r="D48" s="1147"/>
      <c r="E48" s="1147"/>
    </row>
    <row r="49" spans="2:5">
      <c r="B49" s="1043"/>
      <c r="C49" s="1148" t="s">
        <v>1592</v>
      </c>
      <c r="D49" s="1074" t="s">
        <v>1593</v>
      </c>
      <c r="E49" s="1146" t="s">
        <v>1594</v>
      </c>
    </row>
    <row r="50" spans="2:5" ht="26">
      <c r="B50" s="1043"/>
      <c r="C50" s="1142" t="s">
        <v>1595</v>
      </c>
    </row>
    <row r="51" spans="2:5">
      <c r="B51" s="1048"/>
      <c r="C51" s="1148" t="s">
        <v>1580</v>
      </c>
      <c r="D51" s="1074" t="s">
        <v>1596</v>
      </c>
      <c r="E51" s="1146"/>
    </row>
    <row r="52" spans="2:5"/>
  </sheetData>
  <mergeCells count="11">
    <mergeCell ref="D48:E48"/>
    <mergeCell ref="B2:E2"/>
    <mergeCell ref="B4:E4"/>
    <mergeCell ref="B6:B15"/>
    <mergeCell ref="B16:B51"/>
    <mergeCell ref="D17:E17"/>
    <mergeCell ref="D27:E27"/>
    <mergeCell ref="D33:E33"/>
    <mergeCell ref="D39:E39"/>
    <mergeCell ref="D42:E42"/>
    <mergeCell ref="D45:E45"/>
  </mergeCells>
  <dataValidations count="5">
    <dataValidation type="list" allowBlank="1" showInputMessage="1" showErrorMessage="1" sqref="E40 E43 E46" xr:uid="{D6BDC478-8BC5-40E9-8E15-F8C8D8130F7F}">
      <formula1>"constant balance sheet, dynamic balance sheet"</formula1>
    </dataValidation>
    <dataValidation type="list" allowBlank="1" showInputMessage="1" showErrorMessage="1" sqref="E34:E36 E38" xr:uid="{ED319048-B2A0-4906-8F73-2D377BFFFE3E}">
      <formula1>"Every year, Every 2yr, Every 5yr, Less than every 5yr"</formula1>
    </dataValidation>
    <dataValidation type="list" allowBlank="1" showInputMessage="1" showErrorMessage="1" sqref="E25" xr:uid="{D2EBB37A-4C32-4EF6-9894-56FE257F1F0D}">
      <formula1>"Daily, Weekly, Monthly, Other (specify)"</formula1>
    </dataValidation>
    <dataValidation type="list" allowBlank="1" showInputMessage="1" showErrorMessage="1" sqref="E7:E11 E14 E32 E28:E30 E18:E21 E23" xr:uid="{6FE33E62-86EF-4391-AD51-6CDCC5C98662}">
      <formula1>"Yes, No"</formula1>
    </dataValidation>
    <dataValidation type="list" allowBlank="1" showInputMessage="1" showErrorMessage="1" sqref="E49" xr:uid="{B39151BA-436D-4E9B-8A80-CC1D953CC4E5}">
      <formula1>"Included,  Excluded"</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F6EA1-8F30-408D-9608-9BBF3913605C}">
  <sheetPr codeName="Sheet96"/>
  <dimension ref="A1:P31"/>
  <sheetViews>
    <sheetView workbookViewId="0">
      <selection activeCell="P6" sqref="P6"/>
    </sheetView>
  </sheetViews>
  <sheetFormatPr defaultColWidth="0" defaultRowHeight="14.5" customHeight="1" zeroHeight="1"/>
  <cols>
    <col min="1" max="1" width="4.54296875" style="914" customWidth="1"/>
    <col min="2" max="2" width="73.08984375" style="1083" customWidth="1"/>
    <col min="3" max="3" width="12.54296875" style="1083" customWidth="1"/>
    <col min="4" max="4" width="26.90625" style="1083" customWidth="1"/>
    <col min="5" max="5" width="4.54296875" style="914" customWidth="1"/>
    <col min="6" max="16384" width="49.90625" style="1083" hidden="1"/>
  </cols>
  <sheetData>
    <row r="1" spans="1:10"/>
    <row r="2" spans="1:10">
      <c r="B2" s="1023" t="s">
        <v>1410</v>
      </c>
      <c r="C2" s="1024" t="s">
        <v>1411</v>
      </c>
    </row>
    <row r="3" spans="1:10" ht="26">
      <c r="B3" s="1023" t="s">
        <v>1412</v>
      </c>
      <c r="C3" s="1024" t="s">
        <v>1413</v>
      </c>
    </row>
    <row r="4" spans="1:10" ht="15" thickBot="1"/>
    <row r="5" spans="1:10" ht="15" thickBot="1">
      <c r="A5" s="1025"/>
      <c r="B5" s="1079" t="s">
        <v>125</v>
      </c>
      <c r="C5" s="1080"/>
      <c r="D5" s="1081"/>
      <c r="E5" s="1025"/>
    </row>
    <row r="6" spans="1:10" ht="13">
      <c r="A6" s="1136"/>
      <c r="B6" s="1151"/>
      <c r="C6" s="1152"/>
      <c r="D6" s="1152"/>
      <c r="E6" s="1152"/>
      <c r="F6" s="1152"/>
      <c r="G6" s="1152"/>
      <c r="H6" s="1152"/>
      <c r="I6" s="1152"/>
      <c r="J6" s="1152"/>
    </row>
    <row r="7" spans="1:10" ht="15" customHeight="1">
      <c r="A7" s="1025"/>
      <c r="B7" s="1153"/>
      <c r="C7" s="1153"/>
      <c r="D7" s="1154" t="s">
        <v>1597</v>
      </c>
    </row>
    <row r="8" spans="1:10" ht="15" customHeight="1">
      <c r="A8" s="1025"/>
      <c r="B8" s="1153"/>
      <c r="C8" s="1153"/>
      <c r="D8" s="1054" t="s">
        <v>1431</v>
      </c>
    </row>
    <row r="9" spans="1:10">
      <c r="A9" s="1025"/>
      <c r="B9" s="1155" t="s">
        <v>1598</v>
      </c>
      <c r="C9" s="1056" t="s">
        <v>1431</v>
      </c>
      <c r="D9" s="1156">
        <f>+D10+D14</f>
        <v>1822774.4639900001</v>
      </c>
    </row>
    <row r="10" spans="1:10">
      <c r="A10" s="1025"/>
      <c r="B10" s="1157" t="s">
        <v>1599</v>
      </c>
      <c r="C10" s="1056" t="s">
        <v>1432</v>
      </c>
      <c r="D10" s="1156">
        <f>SUM(D11:D13)</f>
        <v>814132.51749</v>
      </c>
    </row>
    <row r="11" spans="1:10">
      <c r="A11" s="1025"/>
      <c r="B11" s="1158" t="s">
        <v>1600</v>
      </c>
      <c r="C11" s="1056" t="s">
        <v>1433</v>
      </c>
      <c r="D11" s="1159">
        <v>461177.97063</v>
      </c>
    </row>
    <row r="12" spans="1:10">
      <c r="A12" s="1025"/>
      <c r="B12" s="1158" t="s">
        <v>1601</v>
      </c>
      <c r="C12" s="1056" t="s">
        <v>1434</v>
      </c>
      <c r="D12" s="1160">
        <v>128232.08796999999</v>
      </c>
    </row>
    <row r="13" spans="1:10">
      <c r="A13" s="1025"/>
      <c r="B13" s="1158" t="s">
        <v>1602</v>
      </c>
      <c r="C13" s="1056" t="s">
        <v>1435</v>
      </c>
      <c r="D13" s="1160">
        <v>224722.45889000001</v>
      </c>
    </row>
    <row r="14" spans="1:10">
      <c r="A14" s="1025"/>
      <c r="B14" s="1157" t="s">
        <v>1603</v>
      </c>
      <c r="C14" s="1056" t="s">
        <v>1436</v>
      </c>
      <c r="D14" s="1161">
        <f>SUM(D15:D18)</f>
        <v>1008641.9465000001</v>
      </c>
    </row>
    <row r="15" spans="1:10">
      <c r="A15" s="1025"/>
      <c r="B15" s="1162" t="s">
        <v>1604</v>
      </c>
      <c r="C15" s="1056" t="s">
        <v>1437</v>
      </c>
      <c r="D15" s="1159">
        <v>462771.49998999998</v>
      </c>
    </row>
    <row r="16" spans="1:10">
      <c r="A16" s="1025"/>
      <c r="B16" s="1158" t="s">
        <v>1605</v>
      </c>
      <c r="C16" s="1056" t="s">
        <v>1438</v>
      </c>
      <c r="D16" s="1159">
        <v>264662.19036000001</v>
      </c>
    </row>
    <row r="17" spans="1:16">
      <c r="A17" s="1025"/>
      <c r="B17" s="1158" t="s">
        <v>1606</v>
      </c>
      <c r="C17" s="1056" t="s">
        <v>1439</v>
      </c>
      <c r="D17" s="1159">
        <v>281208.25614999997</v>
      </c>
    </row>
    <row r="18" spans="1:16">
      <c r="A18" s="1025"/>
      <c r="B18" s="1158" t="s">
        <v>1607</v>
      </c>
      <c r="C18" s="1056" t="s">
        <v>1440</v>
      </c>
      <c r="D18" s="1159">
        <v>0</v>
      </c>
    </row>
    <row r="19" spans="1:16" s="136" customFormat="1">
      <c r="A19" s="914"/>
      <c r="E19" s="914"/>
      <c r="P19" s="914"/>
    </row>
    <row r="20" spans="1:16" hidden="1">
      <c r="A20" s="1025"/>
    </row>
    <row r="21" spans="1:16" hidden="1">
      <c r="A21" s="1025"/>
    </row>
    <row r="22" spans="1:16" hidden="1">
      <c r="A22" s="1025"/>
    </row>
    <row r="23" spans="1:16" hidden="1">
      <c r="A23" s="1025"/>
    </row>
    <row r="24" spans="1:16" hidden="1">
      <c r="A24" s="1025"/>
    </row>
    <row r="25" spans="1:16" hidden="1">
      <c r="A25" s="1025"/>
    </row>
    <row r="26" spans="1:16" hidden="1">
      <c r="A26" s="1025"/>
    </row>
    <row r="27" spans="1:16" hidden="1">
      <c r="A27" s="1025"/>
    </row>
    <row r="28" spans="1:16" hidden="1">
      <c r="A28" s="1025"/>
    </row>
    <row r="29" spans="1:16" hidden="1">
      <c r="A29" s="1025"/>
    </row>
    <row r="30" spans="1:16" hidden="1">
      <c r="A30" s="1025"/>
    </row>
    <row r="31" spans="1:16" hidden="1">
      <c r="A31" s="1025"/>
      <c r="E31" s="1069"/>
    </row>
  </sheetData>
  <mergeCells count="1">
    <mergeCell ref="B5:D5"/>
  </mergeCells>
  <conditionalFormatting sqref="D11:D13">
    <cfRule type="cellIs" dxfId="3" priority="2" stopIfTrue="1" operator="lessThan">
      <formula>0</formula>
    </cfRule>
  </conditionalFormatting>
  <conditionalFormatting sqref="D15:D18">
    <cfRule type="cellIs" dxfId="2" priority="1" stopIfTrue="1" operator="lessThan">
      <formula>0</formula>
    </cfRule>
  </conditionalFormatting>
  <dataValidations count="1">
    <dataValidation type="decimal" operator="greaterThanOrEqual" allowBlank="1" showInputMessage="1" showErrorMessage="1" error="Value should be positive or equal to 0" sqref="D11:D13 D15:D18" xr:uid="{41BE2BD3-B98F-460C-8FBC-1E3CDE4A66F4}">
      <formula1>0</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C6A7-247A-464E-8462-14319F2720A6}">
  <sheetPr codeName="Sheet99"/>
  <dimension ref="A1:L117"/>
  <sheetViews>
    <sheetView zoomScale="60" zoomScaleNormal="60" workbookViewId="0">
      <selection activeCell="P6" sqref="P6"/>
    </sheetView>
  </sheetViews>
  <sheetFormatPr defaultColWidth="0" defaultRowHeight="14.5" zeroHeight="1"/>
  <cols>
    <col min="1" max="1" width="4.54296875" style="136" customWidth="1"/>
    <col min="2" max="2" width="26.54296875" style="1163" customWidth="1"/>
    <col min="3" max="3" width="96.453125" style="1163" customWidth="1"/>
    <col min="4" max="4" width="35.90625" style="1164" customWidth="1"/>
    <col min="5" max="10" width="45.453125" style="1163" customWidth="1"/>
    <col min="11" max="11" width="4.54296875" style="136" customWidth="1"/>
    <col min="12" max="16384" width="8.90625" style="136" hidden="1"/>
  </cols>
  <sheetData>
    <row r="1" spans="1:11">
      <c r="A1" s="1163"/>
      <c r="K1" s="1163"/>
    </row>
    <row r="2" spans="1:11">
      <c r="A2" s="1163"/>
      <c r="B2" s="1023" t="s">
        <v>1410</v>
      </c>
      <c r="C2" s="1006" t="s">
        <v>1411</v>
      </c>
      <c r="K2" s="1163"/>
    </row>
    <row r="3" spans="1:11">
      <c r="A3" s="1163"/>
      <c r="B3" s="1023" t="s">
        <v>1412</v>
      </c>
      <c r="C3" s="1006" t="s">
        <v>1413</v>
      </c>
      <c r="K3" s="1163"/>
    </row>
    <row r="4" spans="1:11" ht="26">
      <c r="A4" s="1163"/>
      <c r="B4" s="1023" t="s">
        <v>1481</v>
      </c>
      <c r="C4" s="1006" t="s">
        <v>1482</v>
      </c>
      <c r="K4" s="1163"/>
    </row>
    <row r="5" spans="1:11" ht="15" thickBot="1">
      <c r="A5" s="1163"/>
      <c r="K5" s="1163"/>
    </row>
    <row r="6" spans="1:11" ht="26.15" customHeight="1" thickBot="1">
      <c r="A6" s="1025"/>
      <c r="B6" s="1165" t="s">
        <v>126</v>
      </c>
      <c r="C6" s="1166"/>
      <c r="D6" s="1166"/>
      <c r="E6" s="1166"/>
      <c r="F6" s="1166"/>
      <c r="G6" s="1166"/>
      <c r="H6" s="1166"/>
      <c r="I6" s="1166"/>
      <c r="J6" s="1167"/>
      <c r="K6" s="1025"/>
    </row>
    <row r="7" spans="1:11" ht="17.149999999999999" customHeight="1">
      <c r="A7" s="1025"/>
      <c r="B7" s="1168"/>
      <c r="C7" s="1168"/>
      <c r="D7" s="1168"/>
      <c r="E7" s="1168"/>
      <c r="F7" s="1010"/>
      <c r="G7" s="1010"/>
      <c r="H7" s="1010"/>
      <c r="I7" s="1010"/>
      <c r="J7" s="1010"/>
      <c r="K7" s="1025"/>
    </row>
    <row r="8" spans="1:11" ht="26.15" customHeight="1">
      <c r="A8" s="1025"/>
      <c r="B8" s="1169" t="s">
        <v>1608</v>
      </c>
      <c r="C8" s="1169"/>
      <c r="D8" s="1169"/>
      <c r="E8" s="1169"/>
      <c r="F8" s="1170"/>
      <c r="G8" s="1170"/>
      <c r="H8" s="1170"/>
      <c r="I8" s="1170"/>
      <c r="J8" s="1171"/>
      <c r="K8" s="1025"/>
    </row>
    <row r="9" spans="1:11" ht="26.15" customHeight="1">
      <c r="A9" s="1025"/>
      <c r="B9" s="1172" t="s">
        <v>1609</v>
      </c>
      <c r="C9" s="1172"/>
      <c r="D9" s="1173"/>
      <c r="E9" s="1172"/>
      <c r="F9" s="1172"/>
      <c r="G9" s="1172"/>
      <c r="H9" s="1172"/>
      <c r="I9" s="1172"/>
      <c r="J9" s="1172"/>
      <c r="K9" s="1025"/>
    </row>
    <row r="10" spans="1:11" ht="17.149999999999999" customHeight="1">
      <c r="A10" s="1025"/>
      <c r="B10" s="1174"/>
      <c r="C10" s="1174"/>
      <c r="D10" s="1175"/>
      <c r="E10" s="1174"/>
      <c r="F10" s="914"/>
      <c r="G10" s="914"/>
      <c r="H10" s="914"/>
      <c r="I10" s="914"/>
      <c r="J10" s="1176"/>
    </row>
    <row r="11" spans="1:11" ht="26.15" customHeight="1">
      <c r="A11" s="1025"/>
      <c r="B11" s="1177"/>
      <c r="C11" s="1170"/>
      <c r="D11" s="1178"/>
      <c r="E11" s="1170"/>
      <c r="F11" s="1179" t="s">
        <v>1610</v>
      </c>
      <c r="G11" s="1180"/>
      <c r="H11" s="1180"/>
      <c r="I11" s="1180"/>
      <c r="J11" s="1181"/>
    </row>
    <row r="12" spans="1:11" ht="26.15" customHeight="1">
      <c r="A12" s="1025"/>
      <c r="B12" s="1177"/>
      <c r="C12" s="1170"/>
      <c r="D12" s="1178"/>
      <c r="E12" s="1170"/>
      <c r="F12" s="1182" t="s">
        <v>1611</v>
      </c>
      <c r="G12" s="1183" t="s">
        <v>1251</v>
      </c>
      <c r="H12" s="1183" t="s">
        <v>1251</v>
      </c>
      <c r="I12" s="1183" t="s">
        <v>1251</v>
      </c>
      <c r="J12" s="1184" t="s">
        <v>1612</v>
      </c>
    </row>
    <row r="13" spans="1:11" ht="26.15" customHeight="1">
      <c r="A13" s="1025"/>
      <c r="B13" s="1185" t="s">
        <v>1613</v>
      </c>
      <c r="C13" s="1185" t="s">
        <v>1614</v>
      </c>
      <c r="D13" s="1186"/>
      <c r="E13" s="1184" t="s">
        <v>1597</v>
      </c>
      <c r="F13" s="1179" t="s">
        <v>1597</v>
      </c>
      <c r="G13" s="1180" t="s">
        <v>1597</v>
      </c>
      <c r="H13" s="1180" t="s">
        <v>1597</v>
      </c>
      <c r="I13" s="1180" t="s">
        <v>1597</v>
      </c>
      <c r="J13" s="1181" t="s">
        <v>1597</v>
      </c>
    </row>
    <row r="14" spans="1:11" ht="26.15" customHeight="1">
      <c r="A14" s="1025"/>
      <c r="B14" s="1187"/>
      <c r="C14" s="1187"/>
      <c r="D14" s="1178"/>
      <c r="E14" s="1188" t="s">
        <v>1431</v>
      </c>
      <c r="F14" s="1188" t="s">
        <v>1432</v>
      </c>
      <c r="G14" s="1188" t="s">
        <v>1433</v>
      </c>
      <c r="H14" s="1188" t="s">
        <v>1434</v>
      </c>
      <c r="I14" s="1188" t="s">
        <v>1435</v>
      </c>
      <c r="J14" s="1188" t="s">
        <v>1436</v>
      </c>
    </row>
    <row r="15" spans="1:11" ht="26.15" customHeight="1">
      <c r="A15" s="1025"/>
      <c r="B15" s="1184">
        <v>1</v>
      </c>
      <c r="C15" s="1189" t="s">
        <v>1615</v>
      </c>
      <c r="D15" s="1090" t="s">
        <v>1431</v>
      </c>
      <c r="E15" s="1190">
        <f>+MIN(E16:E17)</f>
        <v>-10691.65</v>
      </c>
      <c r="F15" s="1191"/>
      <c r="G15" s="1192"/>
      <c r="H15" s="1192"/>
      <c r="I15" s="1192"/>
      <c r="J15" s="1191"/>
      <c r="K15" s="1193"/>
    </row>
    <row r="16" spans="1:11" ht="26.15" customHeight="1">
      <c r="A16" s="1025"/>
      <c r="B16" s="1184">
        <v>2</v>
      </c>
      <c r="C16" s="1194" t="s">
        <v>1616</v>
      </c>
      <c r="D16" s="1090" t="s">
        <v>1432</v>
      </c>
      <c r="E16" s="1190">
        <f>+SUMIF(F16:I16,"&lt;0")+0.5*SUMIF(F16:I16,"&gt;0")+J16</f>
        <v>-10691.65</v>
      </c>
      <c r="F16" s="1195">
        <v>-10691.65</v>
      </c>
      <c r="G16" s="1196"/>
      <c r="H16" s="1196"/>
      <c r="I16" s="1196"/>
      <c r="J16" s="1196"/>
      <c r="K16" s="1193"/>
    </row>
    <row r="17" spans="1:11" ht="26.15" customHeight="1">
      <c r="A17" s="1025"/>
      <c r="B17" s="1184">
        <v>3</v>
      </c>
      <c r="C17" s="1194" t="s">
        <v>1617</v>
      </c>
      <c r="D17" s="1090" t="s">
        <v>1433</v>
      </c>
      <c r="E17" s="1190">
        <f>+SUMIF(F17:I17,"&lt;0")+0.5*SUMIF(F17:I17,"&gt;0")+J17</f>
        <v>-7614.25</v>
      </c>
      <c r="F17" s="1195">
        <v>-7614.25</v>
      </c>
      <c r="G17" s="1196"/>
      <c r="H17" s="1196"/>
      <c r="I17" s="1196"/>
      <c r="J17" s="1196"/>
      <c r="K17" s="1193"/>
    </row>
    <row r="18" spans="1:11" ht="26.15" customHeight="1">
      <c r="A18" s="1025"/>
      <c r="B18" s="1177"/>
      <c r="C18" s="1170"/>
      <c r="D18" s="1178"/>
      <c r="E18" s="1197"/>
      <c r="F18" s="1197"/>
      <c r="G18" s="1197"/>
      <c r="H18" s="1197"/>
      <c r="I18" s="1197"/>
      <c r="J18" s="1197"/>
      <c r="K18" s="1193"/>
    </row>
    <row r="19" spans="1:11" ht="26.15" customHeight="1">
      <c r="A19" s="1025"/>
      <c r="B19" s="136"/>
      <c r="C19" s="1198" t="s">
        <v>1618</v>
      </c>
      <c r="D19" s="1199"/>
      <c r="E19" s="1197"/>
      <c r="F19" s="1197"/>
      <c r="G19" s="1197"/>
      <c r="H19" s="1197"/>
      <c r="I19" s="1197"/>
      <c r="J19" s="1197"/>
      <c r="K19" s="1200"/>
    </row>
    <row r="20" spans="1:11" ht="26.15" customHeight="1">
      <c r="A20" s="1025"/>
      <c r="B20" s="1184">
        <v>4</v>
      </c>
      <c r="C20" s="1198" t="s">
        <v>1619</v>
      </c>
      <c r="D20" s="1090" t="s">
        <v>1434</v>
      </c>
      <c r="E20" s="1197"/>
      <c r="F20" s="1201">
        <v>200</v>
      </c>
      <c r="G20" s="1201"/>
      <c r="H20" s="1201"/>
      <c r="I20" s="1201"/>
      <c r="J20" s="1197"/>
      <c r="K20" s="1200"/>
    </row>
    <row r="21" spans="1:11" ht="26.15" customHeight="1">
      <c r="A21" s="1025"/>
      <c r="B21" s="1184">
        <v>5</v>
      </c>
      <c r="C21" s="1198" t="s">
        <v>1620</v>
      </c>
      <c r="D21" s="1090" t="s">
        <v>1435</v>
      </c>
      <c r="E21" s="1197"/>
      <c r="F21" s="1201">
        <v>250</v>
      </c>
      <c r="G21" s="1201"/>
      <c r="H21" s="1201"/>
      <c r="I21" s="1201"/>
      <c r="J21" s="1197"/>
      <c r="K21" s="1200"/>
    </row>
    <row r="22" spans="1:11" ht="26.15" customHeight="1">
      <c r="A22" s="1025"/>
      <c r="B22" s="1184">
        <v>6</v>
      </c>
      <c r="C22" s="1198" t="s">
        <v>1621</v>
      </c>
      <c r="D22" s="1090" t="s">
        <v>1436</v>
      </c>
      <c r="E22" s="1197"/>
      <c r="F22" s="1201">
        <v>100</v>
      </c>
      <c r="G22" s="1201"/>
      <c r="H22" s="1201"/>
      <c r="I22" s="1201"/>
      <c r="J22" s="1197"/>
      <c r="K22" s="1200"/>
    </row>
    <row r="23" spans="1:11" ht="26.15" customHeight="1">
      <c r="A23" s="1025"/>
      <c r="B23" s="1025"/>
      <c r="C23" s="1025"/>
      <c r="D23" s="1202"/>
      <c r="E23" s="1203"/>
      <c r="F23" s="1203"/>
      <c r="G23" s="1203"/>
      <c r="H23" s="1203"/>
      <c r="I23" s="1203"/>
      <c r="J23" s="1197"/>
      <c r="K23" s="1200"/>
    </row>
    <row r="24" spans="1:11" ht="26.15" customHeight="1">
      <c r="A24" s="1025"/>
      <c r="B24" s="1184">
        <v>7</v>
      </c>
      <c r="C24" s="1194" t="s">
        <v>1622</v>
      </c>
      <c r="D24" s="1090" t="s">
        <v>1437</v>
      </c>
      <c r="E24" s="1190">
        <f>+MIN(E25:E30)</f>
        <v>-10691.65</v>
      </c>
      <c r="F24" s="1193"/>
      <c r="G24" s="1197"/>
      <c r="H24" s="1197"/>
      <c r="I24" s="1197"/>
      <c r="J24" s="1197"/>
      <c r="K24" s="1200"/>
    </row>
    <row r="25" spans="1:11" ht="26.15" customHeight="1">
      <c r="A25" s="1025"/>
      <c r="B25" s="1184">
        <v>8</v>
      </c>
      <c r="C25" s="1194" t="s">
        <v>1623</v>
      </c>
      <c r="D25" s="1090" t="s">
        <v>1438</v>
      </c>
      <c r="E25" s="1190">
        <f t="shared" ref="E25:E30" si="0">+SUMIF(F25:I25,"&lt;0")+0.5*SUMIF(F25:I25,"&gt;0")+J25</f>
        <v>-10691.65</v>
      </c>
      <c r="F25" s="1195">
        <v>-10691.65</v>
      </c>
      <c r="G25" s="1196"/>
      <c r="H25" s="1196"/>
      <c r="I25" s="1196"/>
      <c r="J25" s="1195"/>
      <c r="K25" s="1200"/>
    </row>
    <row r="26" spans="1:11" ht="26.15" customHeight="1">
      <c r="A26" s="1025"/>
      <c r="B26" s="1184">
        <v>9</v>
      </c>
      <c r="C26" s="1194" t="s">
        <v>1624</v>
      </c>
      <c r="D26" s="1090" t="s">
        <v>1439</v>
      </c>
      <c r="E26" s="1190">
        <f t="shared" si="0"/>
        <v>-7614.25</v>
      </c>
      <c r="F26" s="1195">
        <v>-7614.25</v>
      </c>
      <c r="G26" s="1195"/>
      <c r="H26" s="1195"/>
      <c r="I26" s="1195"/>
      <c r="J26" s="1195"/>
      <c r="K26" s="1200"/>
    </row>
    <row r="27" spans="1:11" ht="26.15" customHeight="1">
      <c r="A27" s="1025"/>
      <c r="B27" s="1184">
        <v>10</v>
      </c>
      <c r="C27" s="1194" t="s">
        <v>1625</v>
      </c>
      <c r="D27" s="1090" t="s">
        <v>1440</v>
      </c>
      <c r="E27" s="1190">
        <f t="shared" si="0"/>
        <v>-89.86</v>
      </c>
      <c r="F27" s="1195">
        <v>-89.86</v>
      </c>
      <c r="G27" s="1196"/>
      <c r="H27" s="1196"/>
      <c r="I27" s="1196"/>
      <c r="J27" s="1195"/>
      <c r="K27" s="1200"/>
    </row>
    <row r="28" spans="1:11" ht="26.15" customHeight="1">
      <c r="A28" s="1025"/>
      <c r="B28" s="1184">
        <v>11</v>
      </c>
      <c r="C28" s="1194" t="s">
        <v>1626</v>
      </c>
      <c r="D28" s="1090" t="s">
        <v>1441</v>
      </c>
      <c r="E28" s="1190">
        <f t="shared" si="0"/>
        <v>-9787.27</v>
      </c>
      <c r="F28" s="1195">
        <v>-9787.27</v>
      </c>
      <c r="G28" s="1195"/>
      <c r="H28" s="1195"/>
      <c r="I28" s="1195"/>
      <c r="J28" s="1195"/>
      <c r="K28" s="1200"/>
    </row>
    <row r="29" spans="1:11" ht="26.15" customHeight="1">
      <c r="A29" s="1025"/>
      <c r="B29" s="1184">
        <v>12</v>
      </c>
      <c r="C29" s="1194" t="s">
        <v>1627</v>
      </c>
      <c r="D29" s="1090" t="s">
        <v>1442</v>
      </c>
      <c r="E29" s="1190">
        <f t="shared" si="0"/>
        <v>4639.3599999999997</v>
      </c>
      <c r="F29" s="1195">
        <v>9278.7199999999993</v>
      </c>
      <c r="G29" s="1196"/>
      <c r="H29" s="1196"/>
      <c r="I29" s="1196"/>
      <c r="J29" s="1195"/>
      <c r="K29" s="1200"/>
    </row>
    <row r="30" spans="1:11" ht="26.15" customHeight="1">
      <c r="A30" s="1025"/>
      <c r="B30" s="1184">
        <v>13</v>
      </c>
      <c r="C30" s="1194" t="s">
        <v>1628</v>
      </c>
      <c r="D30" s="1090" t="s">
        <v>1443</v>
      </c>
      <c r="E30" s="1190">
        <f t="shared" si="0"/>
        <v>-10622.81</v>
      </c>
      <c r="F30" s="1195">
        <v>-10622.81</v>
      </c>
      <c r="G30" s="1195"/>
      <c r="H30" s="1195"/>
      <c r="I30" s="1195"/>
      <c r="J30" s="1195"/>
      <c r="K30" s="1200"/>
    </row>
    <row r="31" spans="1:11" ht="26.15" customHeight="1">
      <c r="A31" s="1025"/>
      <c r="B31" s="1025"/>
      <c r="C31" s="1025"/>
      <c r="D31" s="1202"/>
      <c r="E31" s="1203"/>
      <c r="F31" s="1203"/>
      <c r="G31" s="1203"/>
      <c r="H31" s="1203"/>
      <c r="I31" s="1203"/>
      <c r="J31" s="1193"/>
      <c r="K31" s="1200"/>
    </row>
    <row r="32" spans="1:11" ht="26.15" customHeight="1">
      <c r="A32" s="1025"/>
      <c r="B32" s="1184">
        <v>14</v>
      </c>
      <c r="C32" s="1194" t="s">
        <v>1629</v>
      </c>
      <c r="D32" s="1090" t="s">
        <v>1456</v>
      </c>
      <c r="E32" s="1195">
        <v>238649.08</v>
      </c>
      <c r="F32" s="1195">
        <v>238649.08</v>
      </c>
      <c r="G32" s="1195"/>
      <c r="H32" s="1195"/>
      <c r="I32" s="1195"/>
      <c r="J32" s="1195"/>
      <c r="K32" s="1200"/>
    </row>
    <row r="33" spans="1:11" ht="26.15" customHeight="1">
      <c r="A33" s="1025"/>
      <c r="B33" s="1025"/>
      <c r="C33" s="1025"/>
      <c r="D33" s="1202"/>
      <c r="E33" s="1204"/>
      <c r="F33" s="1204"/>
      <c r="G33" s="1204"/>
      <c r="H33" s="1204"/>
      <c r="I33" s="1204"/>
      <c r="J33" s="1204"/>
      <c r="K33" s="1203"/>
    </row>
    <row r="34" spans="1:11" ht="26.15" customHeight="1">
      <c r="A34" s="1025"/>
      <c r="B34" s="1184">
        <v>15</v>
      </c>
      <c r="C34" s="1198" t="s">
        <v>1630</v>
      </c>
      <c r="D34" s="1090" t="s">
        <v>1457</v>
      </c>
      <c r="E34" s="1195">
        <v>-50172.02</v>
      </c>
      <c r="F34" s="1195">
        <v>-50172.02</v>
      </c>
      <c r="G34" s="1195"/>
      <c r="H34" s="1195"/>
      <c r="I34" s="1195"/>
      <c r="J34" s="1195"/>
      <c r="K34" s="1200"/>
    </row>
    <row r="35" spans="1:11" ht="26.15" customHeight="1">
      <c r="A35" s="1025"/>
      <c r="B35" s="1205">
        <v>6</v>
      </c>
      <c r="C35" s="1198" t="s">
        <v>1631</v>
      </c>
      <c r="D35" s="1090" t="s">
        <v>1459</v>
      </c>
      <c r="E35" s="1190">
        <f t="shared" ref="E35:J35" si="1">+E32+E34</f>
        <v>188477.06</v>
      </c>
      <c r="F35" s="1190">
        <f t="shared" si="1"/>
        <v>188477.06</v>
      </c>
      <c r="G35" s="1190">
        <f t="shared" si="1"/>
        <v>0</v>
      </c>
      <c r="H35" s="1190">
        <f t="shared" si="1"/>
        <v>0</v>
      </c>
      <c r="I35" s="1190">
        <f t="shared" si="1"/>
        <v>0</v>
      </c>
      <c r="J35" s="1190">
        <f t="shared" si="1"/>
        <v>0</v>
      </c>
      <c r="K35" s="1200"/>
    </row>
    <row r="36" spans="1:11" ht="26.15" customHeight="1">
      <c r="A36" s="1025"/>
      <c r="B36" s="1177"/>
      <c r="C36" s="1174"/>
      <c r="D36" s="1175"/>
      <c r="E36" s="1206"/>
      <c r="F36" s="1206"/>
      <c r="G36" s="1206"/>
      <c r="H36" s="1206"/>
      <c r="I36" s="1206"/>
      <c r="J36" s="1191"/>
      <c r="K36" s="1200"/>
    </row>
    <row r="37" spans="1:11" ht="26.15" customHeight="1">
      <c r="A37" s="1025"/>
      <c r="B37" s="1184">
        <v>16</v>
      </c>
      <c r="C37" s="1198" t="s">
        <v>1632</v>
      </c>
      <c r="D37" s="1090" t="s">
        <v>1461</v>
      </c>
      <c r="E37" s="1195">
        <v>25816.38</v>
      </c>
      <c r="F37" s="1195">
        <v>25816.38</v>
      </c>
      <c r="G37" s="1195"/>
      <c r="H37" s="1195"/>
      <c r="I37" s="1195"/>
      <c r="J37" s="1195"/>
      <c r="K37" s="1200"/>
    </row>
    <row r="38" spans="1:11" ht="26.15" customHeight="1">
      <c r="A38" s="1025"/>
      <c r="B38" s="1205"/>
      <c r="C38" s="1198" t="s">
        <v>1633</v>
      </c>
      <c r="D38" s="1090" t="s">
        <v>1462</v>
      </c>
      <c r="E38" s="1190">
        <f t="shared" ref="E38:J38" si="2">+E32+E37</f>
        <v>264465.45999999996</v>
      </c>
      <c r="F38" s="1190">
        <f t="shared" si="2"/>
        <v>264465.45999999996</v>
      </c>
      <c r="G38" s="1190">
        <f t="shared" si="2"/>
        <v>0</v>
      </c>
      <c r="H38" s="1190">
        <f t="shared" si="2"/>
        <v>0</v>
      </c>
      <c r="I38" s="1190">
        <f t="shared" si="2"/>
        <v>0</v>
      </c>
      <c r="J38" s="1190">
        <f t="shared" si="2"/>
        <v>0</v>
      </c>
      <c r="K38" s="1200"/>
    </row>
    <row r="39" spans="1:11" ht="26.15" customHeight="1">
      <c r="A39" s="1207"/>
      <c r="B39" s="1208"/>
      <c r="C39" s="1209"/>
      <c r="D39" s="1210"/>
      <c r="E39" s="1211"/>
      <c r="F39" s="1211"/>
      <c r="G39" s="1211"/>
      <c r="H39" s="1211"/>
      <c r="I39" s="1211"/>
      <c r="J39" s="1191"/>
      <c r="K39" s="1200"/>
    </row>
    <row r="40" spans="1:11" ht="26.15" customHeight="1">
      <c r="A40" s="1212"/>
      <c r="B40" s="1184">
        <v>17</v>
      </c>
      <c r="C40" s="1194" t="s">
        <v>1634</v>
      </c>
      <c r="D40" s="1090" t="s">
        <v>1464</v>
      </c>
      <c r="E40" s="1195">
        <v>238649.0766</v>
      </c>
      <c r="F40" s="1195">
        <v>238649.0766</v>
      </c>
      <c r="G40" s="1195"/>
      <c r="H40" s="1195"/>
      <c r="I40" s="1195"/>
      <c r="J40" s="1195"/>
      <c r="K40" s="1200"/>
    </row>
    <row r="41" spans="1:11" ht="26.15" customHeight="1">
      <c r="A41" s="1163"/>
      <c r="B41" s="1177"/>
      <c r="C41" s="1170"/>
      <c r="D41" s="1178"/>
      <c r="E41" s="1192"/>
      <c r="F41" s="1206"/>
      <c r="G41" s="1206"/>
      <c r="H41" s="1206"/>
      <c r="I41" s="1206"/>
      <c r="J41" s="1206"/>
      <c r="K41" s="1200"/>
    </row>
    <row r="42" spans="1:11" ht="26.15" customHeight="1">
      <c r="A42" s="1212"/>
      <c r="B42" s="1184">
        <v>18</v>
      </c>
      <c r="C42" s="1198" t="s">
        <v>1635</v>
      </c>
      <c r="D42" s="1090" t="s">
        <v>1465</v>
      </c>
      <c r="E42" s="1195">
        <v>-50172.019699999997</v>
      </c>
      <c r="F42" s="1195">
        <v>-50172.019699999997</v>
      </c>
      <c r="G42" s="1195"/>
      <c r="H42" s="1195"/>
      <c r="I42" s="1195"/>
      <c r="J42" s="1195"/>
      <c r="K42" s="1200"/>
    </row>
    <row r="43" spans="1:11" ht="26.15" customHeight="1">
      <c r="A43" s="1163"/>
      <c r="B43" s="1205"/>
      <c r="C43" s="1198" t="s">
        <v>1636</v>
      </c>
      <c r="D43" s="1090" t="s">
        <v>1467</v>
      </c>
      <c r="E43" s="1213">
        <f t="shared" ref="E43:J43" si="3">+E40+E42</f>
        <v>188477.0569</v>
      </c>
      <c r="F43" s="1190">
        <f t="shared" si="3"/>
        <v>188477.0569</v>
      </c>
      <c r="G43" s="1190">
        <f t="shared" si="3"/>
        <v>0</v>
      </c>
      <c r="H43" s="1190">
        <f t="shared" si="3"/>
        <v>0</v>
      </c>
      <c r="I43" s="1190">
        <f t="shared" si="3"/>
        <v>0</v>
      </c>
      <c r="J43" s="1190">
        <f t="shared" si="3"/>
        <v>0</v>
      </c>
      <c r="K43" s="1200"/>
    </row>
    <row r="44" spans="1:11" ht="26.15" customHeight="1">
      <c r="A44" s="1163"/>
      <c r="B44" s="1177"/>
      <c r="C44" s="1174"/>
      <c r="D44" s="1175"/>
      <c r="E44" s="1206"/>
      <c r="F44" s="1206"/>
      <c r="G44" s="1206"/>
      <c r="H44" s="1206"/>
      <c r="I44" s="1206"/>
      <c r="J44" s="1191"/>
      <c r="K44" s="1200"/>
    </row>
    <row r="45" spans="1:11" ht="26.15" customHeight="1">
      <c r="A45" s="1212"/>
      <c r="B45" s="1184">
        <v>19</v>
      </c>
      <c r="C45" s="1198" t="s">
        <v>1637</v>
      </c>
      <c r="D45" s="1090" t="s">
        <v>1469</v>
      </c>
      <c r="E45" s="1195">
        <v>25816.3783</v>
      </c>
      <c r="F45" s="1195">
        <v>25816.3783</v>
      </c>
      <c r="G45" s="1195"/>
      <c r="H45" s="1195"/>
      <c r="I45" s="1195"/>
      <c r="J45" s="1195"/>
      <c r="K45" s="1200"/>
    </row>
    <row r="46" spans="1:11" ht="26.15" customHeight="1">
      <c r="A46" s="1163"/>
      <c r="B46" s="1214"/>
      <c r="C46" s="1198" t="s">
        <v>1638</v>
      </c>
      <c r="D46" s="1090" t="s">
        <v>1470</v>
      </c>
      <c r="E46" s="1190">
        <f t="shared" ref="E46:J46" si="4">+E40+E45</f>
        <v>264465.45490000001</v>
      </c>
      <c r="F46" s="1190">
        <f t="shared" si="4"/>
        <v>264465.45490000001</v>
      </c>
      <c r="G46" s="1190">
        <f t="shared" si="4"/>
        <v>0</v>
      </c>
      <c r="H46" s="1190">
        <f t="shared" si="4"/>
        <v>0</v>
      </c>
      <c r="I46" s="1190">
        <f t="shared" si="4"/>
        <v>0</v>
      </c>
      <c r="J46" s="1190">
        <f t="shared" si="4"/>
        <v>0</v>
      </c>
      <c r="K46" s="1200"/>
    </row>
    <row r="47" spans="1:11" ht="26.15" customHeight="1">
      <c r="A47" s="1163"/>
      <c r="B47" s="136"/>
      <c r="C47" s="1215"/>
      <c r="D47" s="1216"/>
      <c r="E47" s="1217"/>
      <c r="F47" s="1217"/>
      <c r="G47" s="1217"/>
      <c r="H47" s="1217"/>
      <c r="I47" s="1217"/>
      <c r="J47" s="1217"/>
      <c r="K47" s="1218"/>
    </row>
    <row r="48" spans="1:11" ht="26.15" customHeight="1">
      <c r="A48" s="1207"/>
      <c r="B48" s="1177"/>
      <c r="C48" s="1174"/>
      <c r="D48" s="1175"/>
      <c r="E48" s="1219"/>
      <c r="F48" s="1219"/>
      <c r="G48" s="1219"/>
      <c r="H48" s="1219"/>
      <c r="I48" s="1219"/>
      <c r="J48" s="1219"/>
      <c r="K48" s="1200"/>
    </row>
    <row r="49" spans="1:11" ht="26.15" customHeight="1">
      <c r="A49" s="1220"/>
      <c r="B49" s="1184">
        <v>20</v>
      </c>
      <c r="C49" s="1198" t="s">
        <v>1639</v>
      </c>
      <c r="D49" s="1090" t="s">
        <v>1471</v>
      </c>
      <c r="E49" s="1219"/>
      <c r="F49" s="1195">
        <v>0.47</v>
      </c>
      <c r="G49" s="1195"/>
      <c r="H49" s="1195"/>
      <c r="I49" s="1195"/>
      <c r="J49" s="1195"/>
      <c r="K49" s="1200"/>
    </row>
    <row r="50" spans="1:11" ht="26.15" customHeight="1">
      <c r="A50" s="1220"/>
      <c r="B50" s="1184">
        <v>21</v>
      </c>
      <c r="C50" s="1198" t="s">
        <v>1640</v>
      </c>
      <c r="D50" s="1090" t="s">
        <v>1472</v>
      </c>
      <c r="E50" s="1219"/>
      <c r="F50" s="1195">
        <v>0.28999999999999998</v>
      </c>
      <c r="G50" s="1195"/>
      <c r="H50" s="1195"/>
      <c r="I50" s="1195"/>
      <c r="J50" s="1195"/>
      <c r="K50" s="1200"/>
    </row>
    <row r="51" spans="1:11" ht="26.15" customHeight="1">
      <c r="A51" s="1025"/>
      <c r="B51" s="1184">
        <v>22</v>
      </c>
      <c r="C51" s="1198" t="s">
        <v>1641</v>
      </c>
      <c r="D51" s="1090" t="s">
        <v>1473</v>
      </c>
      <c r="E51" s="1219"/>
      <c r="F51" s="1195">
        <v>0.45</v>
      </c>
      <c r="G51" s="1195"/>
      <c r="H51" s="1195"/>
      <c r="I51" s="1195"/>
      <c r="J51" s="1195"/>
      <c r="K51" s="1200"/>
    </row>
    <row r="52" spans="1:11" ht="26.15" customHeight="1">
      <c r="A52" s="1025"/>
      <c r="B52" s="1184">
        <v>23</v>
      </c>
      <c r="C52" s="1198" t="s">
        <v>1642</v>
      </c>
      <c r="D52" s="1090" t="s">
        <v>1475</v>
      </c>
      <c r="E52" s="1219"/>
      <c r="F52" s="1195">
        <v>0.22</v>
      </c>
      <c r="G52" s="1195"/>
      <c r="H52" s="1195"/>
      <c r="I52" s="1195"/>
      <c r="J52" s="1195"/>
      <c r="K52" s="1200"/>
    </row>
    <row r="53" spans="1:11" ht="18.75" customHeight="1">
      <c r="A53" s="1025"/>
      <c r="B53" s="1177"/>
      <c r="C53" s="1174"/>
      <c r="D53" s="1175"/>
      <c r="E53" s="1174"/>
      <c r="F53" s="1174"/>
      <c r="G53" s="1174"/>
      <c r="H53" s="1174"/>
      <c r="I53" s="1174"/>
      <c r="J53" s="1174"/>
      <c r="K53" s="1221"/>
    </row>
    <row r="54" spans="1:11" ht="15" customHeight="1" thickBot="1">
      <c r="A54" s="1025"/>
      <c r="B54" s="1177"/>
      <c r="C54" s="1174"/>
      <c r="D54" s="1175"/>
      <c r="E54" s="1174"/>
      <c r="F54" s="1174"/>
      <c r="G54" s="1174"/>
      <c r="H54" s="1174"/>
      <c r="I54" s="1174"/>
      <c r="J54" s="1174"/>
      <c r="K54" s="1221"/>
    </row>
    <row r="55" spans="1:11" ht="21.5" thickBot="1">
      <c r="A55" s="1025"/>
      <c r="B55" s="1222" t="s">
        <v>1643</v>
      </c>
      <c r="C55" s="1223"/>
      <c r="D55" s="1223"/>
      <c r="E55" s="1223"/>
      <c r="F55" s="1223"/>
      <c r="G55" s="1223"/>
      <c r="H55" s="1223"/>
      <c r="I55" s="1223"/>
      <c r="J55" s="1224"/>
      <c r="K55" s="1221"/>
    </row>
    <row r="56" spans="1:11" ht="16">
      <c r="A56" s="1025"/>
      <c r="B56" s="1225"/>
      <c r="C56" s="1226"/>
      <c r="D56" s="1227"/>
      <c r="E56" s="1228"/>
      <c r="F56" s="1229"/>
      <c r="G56" s="1229"/>
      <c r="H56" s="1229"/>
      <c r="I56" s="1229"/>
      <c r="J56" s="1229"/>
      <c r="K56" s="1221"/>
    </row>
    <row r="57" spans="1:11" s="1235" customFormat="1" ht="16">
      <c r="A57" s="1230"/>
      <c r="B57" s="1231" t="s">
        <v>1644</v>
      </c>
      <c r="C57" s="1232"/>
      <c r="D57" s="1232"/>
      <c r="E57" s="1232"/>
      <c r="F57" s="1232"/>
      <c r="G57" s="1232"/>
      <c r="H57" s="1232"/>
      <c r="I57" s="1232"/>
      <c r="J57" s="1233"/>
      <c r="K57" s="1234"/>
    </row>
    <row r="58" spans="1:11" s="1235" customFormat="1" ht="15.75" customHeight="1">
      <c r="A58" s="1230"/>
      <c r="B58" s="1236" t="s">
        <v>1645</v>
      </c>
      <c r="C58" s="1236"/>
      <c r="D58" s="1236"/>
      <c r="E58" s="1236"/>
      <c r="F58" s="1236"/>
      <c r="G58" s="1236"/>
      <c r="H58" s="1236"/>
      <c r="I58" s="1236"/>
      <c r="J58" s="1236"/>
      <c r="K58" s="1234"/>
    </row>
    <row r="59" spans="1:11" s="1235" customFormat="1" ht="16">
      <c r="A59" s="1230"/>
      <c r="B59" s="1236"/>
      <c r="C59" s="1236"/>
      <c r="D59" s="1236"/>
      <c r="E59" s="1236"/>
      <c r="F59" s="1236"/>
      <c r="G59" s="1236"/>
      <c r="H59" s="1236"/>
      <c r="I59" s="1236"/>
      <c r="J59" s="1236"/>
      <c r="K59" s="1234"/>
    </row>
    <row r="60" spans="1:11" s="1235" customFormat="1" ht="16">
      <c r="A60" s="1230"/>
      <c r="B60" s="1237"/>
      <c r="C60" s="1238"/>
      <c r="D60" s="1239"/>
      <c r="E60" s="1237"/>
      <c r="F60" s="1237"/>
      <c r="G60" s="1237"/>
      <c r="H60" s="1237"/>
      <c r="I60" s="1237"/>
      <c r="J60" s="1237"/>
      <c r="K60" s="1234"/>
    </row>
    <row r="61" spans="1:11" s="1235" customFormat="1" ht="16">
      <c r="A61" s="1230"/>
      <c r="B61" s="1234"/>
      <c r="C61" s="1240"/>
      <c r="D61" s="1241"/>
      <c r="E61" s="1188" t="s">
        <v>1431</v>
      </c>
      <c r="F61" s="1234"/>
      <c r="G61" s="1234"/>
      <c r="H61" s="1234"/>
      <c r="I61" s="1234"/>
      <c r="J61" s="1234"/>
      <c r="K61" s="1234"/>
    </row>
    <row r="62" spans="1:11" s="1163" customFormat="1" ht="15.65" customHeight="1">
      <c r="A62" s="1230"/>
      <c r="B62" s="1242" t="s">
        <v>1646</v>
      </c>
      <c r="C62" s="1243"/>
      <c r="D62" s="1090" t="s">
        <v>1478</v>
      </c>
      <c r="E62" s="1244" t="s">
        <v>447</v>
      </c>
      <c r="F62" s="1245"/>
    </row>
    <row r="63" spans="1:11" s="1163" customFormat="1" ht="16">
      <c r="A63" s="1230"/>
      <c r="B63" s="1246" t="s">
        <v>1647</v>
      </c>
      <c r="C63" s="1246"/>
      <c r="D63" s="1090" t="s">
        <v>1480</v>
      </c>
      <c r="E63" s="1247"/>
      <c r="F63" s="1245"/>
    </row>
    <row r="64" spans="1:11" s="1163" customFormat="1" ht="40.5" customHeight="1">
      <c r="A64" s="1230"/>
      <c r="B64" s="1242" t="s">
        <v>1648</v>
      </c>
      <c r="C64" s="1243"/>
      <c r="D64" s="1090" t="s">
        <v>1514</v>
      </c>
      <c r="E64" s="1247" t="s">
        <v>1649</v>
      </c>
      <c r="F64" s="1245"/>
    </row>
    <row r="65" spans="1:12" s="1251" customFormat="1" ht="15.75" customHeight="1">
      <c r="A65" s="1230"/>
      <c r="B65" s="1248" t="s">
        <v>1650</v>
      </c>
      <c r="C65" s="1248"/>
      <c r="D65" s="1186"/>
      <c r="E65" s="1249"/>
      <c r="F65" s="1163"/>
      <c r="G65" s="1163"/>
      <c r="H65" s="1163"/>
      <c r="I65" s="1163"/>
      <c r="J65" s="1163"/>
      <c r="K65" s="1250"/>
    </row>
    <row r="66" spans="1:12" s="1163" customFormat="1" ht="16">
      <c r="A66" s="1230"/>
      <c r="B66" s="1252" t="s">
        <v>1651</v>
      </c>
      <c r="C66" s="1253"/>
      <c r="D66" s="1254" t="s">
        <v>1515</v>
      </c>
      <c r="E66" s="1244" t="s">
        <v>1652</v>
      </c>
      <c r="F66" s="1245"/>
    </row>
    <row r="67" spans="1:12" s="1163" customFormat="1" ht="192">
      <c r="A67" s="1230"/>
      <c r="B67" s="1252" t="s">
        <v>1653</v>
      </c>
      <c r="C67" s="1253"/>
      <c r="D67" s="1254" t="s">
        <v>1583</v>
      </c>
      <c r="E67" s="1247" t="s">
        <v>1654</v>
      </c>
      <c r="F67" s="1245"/>
    </row>
    <row r="68" spans="1:12" s="1163" customFormat="1" ht="16">
      <c r="A68" s="1230"/>
      <c r="B68" s="1252" t="s">
        <v>1655</v>
      </c>
      <c r="C68" s="1253"/>
      <c r="D68" s="1254" t="s">
        <v>1585</v>
      </c>
      <c r="E68" s="1255" t="s">
        <v>1652</v>
      </c>
      <c r="F68" s="1245"/>
    </row>
    <row r="69" spans="1:12" s="1257" customFormat="1" ht="192">
      <c r="A69" s="1230"/>
      <c r="B69" s="1252" t="s">
        <v>1653</v>
      </c>
      <c r="C69" s="1253"/>
      <c r="D69" s="1254" t="s">
        <v>1588</v>
      </c>
      <c r="E69" s="1247" t="s">
        <v>1654</v>
      </c>
      <c r="F69" s="1256"/>
    </row>
    <row r="70" spans="1:12" s="1163" customFormat="1" ht="15.65" customHeight="1">
      <c r="A70" s="1230"/>
      <c r="B70" s="1248" t="s">
        <v>1656</v>
      </c>
      <c r="C70" s="1248"/>
      <c r="D70" s="1254" t="s">
        <v>1589</v>
      </c>
      <c r="E70" s="1244" t="s">
        <v>447</v>
      </c>
      <c r="F70" s="1245"/>
      <c r="L70" s="1245"/>
    </row>
    <row r="71" spans="1:12" s="1163" customFormat="1" ht="16">
      <c r="A71" s="1230"/>
      <c r="B71" s="1258" t="s">
        <v>1657</v>
      </c>
      <c r="C71" s="1258"/>
      <c r="D71" s="1254" t="s">
        <v>1593</v>
      </c>
      <c r="E71" s="1247"/>
      <c r="F71" s="1245"/>
      <c r="L71" s="1245"/>
    </row>
    <row r="72" spans="1:12" s="1251" customFormat="1" ht="15.65" customHeight="1">
      <c r="A72" s="1230"/>
      <c r="B72" s="1248" t="s">
        <v>1658</v>
      </c>
      <c r="C72" s="1248"/>
      <c r="D72" s="1254" t="s">
        <v>1596</v>
      </c>
      <c r="E72" s="1244" t="s">
        <v>447</v>
      </c>
      <c r="F72" s="1245"/>
      <c r="G72" s="1163"/>
      <c r="H72" s="1163"/>
      <c r="I72" s="1163"/>
      <c r="J72" s="1163"/>
      <c r="K72" s="1163"/>
    </row>
    <row r="73" spans="1:12" s="1251" customFormat="1" ht="16">
      <c r="A73" s="1230"/>
      <c r="B73" s="1258" t="s">
        <v>1657</v>
      </c>
      <c r="C73" s="1258"/>
      <c r="D73" s="1254" t="s">
        <v>1659</v>
      </c>
      <c r="E73" s="1247"/>
      <c r="F73" s="1245"/>
      <c r="G73" s="1163"/>
      <c r="H73" s="1163"/>
      <c r="I73" s="1163"/>
      <c r="J73" s="1163"/>
      <c r="K73" s="1163"/>
      <c r="L73" s="1259"/>
    </row>
    <row r="74" spans="1:12" s="1251" customFormat="1" ht="15.75" customHeight="1">
      <c r="A74" s="1230"/>
      <c r="B74" s="1248" t="s">
        <v>1660</v>
      </c>
      <c r="C74" s="1248"/>
      <c r="D74" s="1254" t="s">
        <v>1661</v>
      </c>
      <c r="E74" s="1244" t="s">
        <v>447</v>
      </c>
      <c r="F74" s="1245"/>
      <c r="G74" s="1163"/>
      <c r="H74" s="1163"/>
      <c r="I74" s="1163"/>
      <c r="J74" s="1163"/>
      <c r="K74" s="1163"/>
    </row>
    <row r="75" spans="1:12" s="1163" customFormat="1" ht="16">
      <c r="A75" s="1230"/>
      <c r="B75" s="1252" t="s">
        <v>1657</v>
      </c>
      <c r="C75" s="1253"/>
      <c r="D75" s="1254" t="s">
        <v>1662</v>
      </c>
      <c r="E75" s="1247"/>
      <c r="F75" s="1245"/>
    </row>
    <row r="76" spans="1:12" s="1163" customFormat="1" ht="15.65" customHeight="1">
      <c r="A76" s="1230"/>
      <c r="B76" s="1248" t="s">
        <v>1663</v>
      </c>
      <c r="C76" s="1248"/>
      <c r="D76" s="1260"/>
      <c r="E76" s="1193"/>
    </row>
    <row r="77" spans="1:12" s="1163" customFormat="1" ht="32">
      <c r="A77" s="1230"/>
      <c r="B77" s="1252" t="s">
        <v>1664</v>
      </c>
      <c r="C77" s="1253"/>
      <c r="D77" s="1254" t="s">
        <v>1665</v>
      </c>
      <c r="E77" s="1247" t="s">
        <v>1666</v>
      </c>
      <c r="F77" s="1245"/>
    </row>
    <row r="78" spans="1:12" s="1163" customFormat="1" ht="16">
      <c r="A78" s="1230"/>
      <c r="B78" s="1252" t="s">
        <v>1667</v>
      </c>
      <c r="C78" s="1253"/>
      <c r="D78" s="1254" t="s">
        <v>1668</v>
      </c>
      <c r="E78" s="1247" t="s">
        <v>1669</v>
      </c>
      <c r="F78" s="1256"/>
      <c r="G78" s="1257"/>
      <c r="H78" s="1257"/>
      <c r="I78" s="1257"/>
      <c r="J78" s="1257"/>
      <c r="K78" s="1257"/>
    </row>
    <row r="79" spans="1:12" s="1163" customFormat="1">
      <c r="A79" s="1261"/>
      <c r="B79" s="1262"/>
      <c r="C79" s="1262"/>
      <c r="D79" s="1263"/>
      <c r="E79" s="1262"/>
      <c r="L79" s="1245"/>
    </row>
    <row r="80" spans="1:12" s="1163" customFormat="1" ht="31.5" hidden="1" customHeight="1">
      <c r="A80" s="1261"/>
      <c r="B80" s="1251"/>
      <c r="C80" s="1251"/>
      <c r="D80" s="1264"/>
      <c r="E80" s="1251"/>
    </row>
    <row r="81" spans="4:4" s="1163" customFormat="1" ht="26.15" hidden="1" customHeight="1">
      <c r="D81" s="1164"/>
    </row>
    <row r="82" spans="4:4" s="1163" customFormat="1" hidden="1">
      <c r="D82" s="1164"/>
    </row>
    <row r="83" spans="4:4" s="1163" customFormat="1" hidden="1">
      <c r="D83" s="1164"/>
    </row>
    <row r="84" spans="4:4" s="1163" customFormat="1" hidden="1">
      <c r="D84" s="1164"/>
    </row>
    <row r="85" spans="4:4" s="1163" customFormat="1" hidden="1">
      <c r="D85" s="1164"/>
    </row>
    <row r="86" spans="4:4" s="1163" customFormat="1" hidden="1">
      <c r="D86" s="1164"/>
    </row>
    <row r="87" spans="4:4" s="1163" customFormat="1" hidden="1">
      <c r="D87" s="1164"/>
    </row>
    <row r="88" spans="4:4" s="1163" customFormat="1" hidden="1">
      <c r="D88" s="1164"/>
    </row>
    <row r="89" spans="4:4" s="1163" customFormat="1" hidden="1">
      <c r="D89" s="1164"/>
    </row>
    <row r="90" spans="4:4" s="1163" customFormat="1" hidden="1">
      <c r="D90" s="1164"/>
    </row>
    <row r="91" spans="4:4" s="1163" customFormat="1" hidden="1">
      <c r="D91" s="1164"/>
    </row>
    <row r="92" spans="4:4" s="1163" customFormat="1" hidden="1">
      <c r="D92" s="1164"/>
    </row>
    <row r="93" spans="4:4" s="1163" customFormat="1" hidden="1">
      <c r="D93" s="1164"/>
    </row>
    <row r="94" spans="4:4" s="1163" customFormat="1" hidden="1">
      <c r="D94" s="1164"/>
    </row>
    <row r="95" spans="4:4" s="1163" customFormat="1" hidden="1">
      <c r="D95" s="1164"/>
    </row>
    <row r="96" spans="4:4" s="1163" customFormat="1" hidden="1">
      <c r="D96" s="1164"/>
    </row>
    <row r="97" spans="4:4" s="1163" customFormat="1" hidden="1">
      <c r="D97" s="1164"/>
    </row>
    <row r="98" spans="4:4" s="1163" customFormat="1" hidden="1">
      <c r="D98" s="1164"/>
    </row>
    <row r="99" spans="4:4" s="1163" customFormat="1" hidden="1">
      <c r="D99" s="1164"/>
    </row>
    <row r="100" spans="4:4" s="1163" customFormat="1" hidden="1">
      <c r="D100" s="1164"/>
    </row>
    <row r="101" spans="4:4" s="1163" customFormat="1" hidden="1">
      <c r="D101" s="1164"/>
    </row>
    <row r="102" spans="4:4" s="1163" customFormat="1" hidden="1">
      <c r="D102" s="1164"/>
    </row>
    <row r="103" spans="4:4" s="1163" customFormat="1" hidden="1">
      <c r="D103" s="1164"/>
    </row>
    <row r="104" spans="4:4" s="1163" customFormat="1" hidden="1">
      <c r="D104" s="1164"/>
    </row>
    <row r="105" spans="4:4" s="1163" customFormat="1" hidden="1">
      <c r="D105" s="1164"/>
    </row>
    <row r="106" spans="4:4" s="1163" customFormat="1" hidden="1">
      <c r="D106" s="1164"/>
    </row>
    <row r="107" spans="4:4" s="1163" customFormat="1" hidden="1">
      <c r="D107" s="1164"/>
    </row>
    <row r="108" spans="4:4" s="1163" customFormat="1" hidden="1">
      <c r="D108" s="1164"/>
    </row>
    <row r="109" spans="4:4" s="1163" customFormat="1" hidden="1">
      <c r="D109" s="1164"/>
    </row>
    <row r="110" spans="4:4" s="1163" customFormat="1" hidden="1">
      <c r="D110" s="1164"/>
    </row>
    <row r="111" spans="4:4" s="1163" customFormat="1" hidden="1">
      <c r="D111" s="1164"/>
    </row>
    <row r="112" spans="4:4" s="1163" customFormat="1" hidden="1">
      <c r="D112" s="1164"/>
    </row>
    <row r="113" spans="1:11" s="1163" customFormat="1" hidden="1">
      <c r="D113" s="1164"/>
    </row>
    <row r="114" spans="1:11" s="1163" customFormat="1" hidden="1">
      <c r="D114" s="1164"/>
    </row>
    <row r="115" spans="1:11" s="1163" customFormat="1" hidden="1">
      <c r="A115" s="1212"/>
      <c r="D115" s="1164"/>
      <c r="K115" s="1245"/>
    </row>
    <row r="116" spans="1:11" s="1163" customFormat="1" hidden="1">
      <c r="A116" s="1212"/>
      <c r="D116" s="1164"/>
      <c r="K116" s="1245"/>
    </row>
    <row r="117" spans="1:11" s="1163" customFormat="1" hidden="1">
      <c r="A117" s="1212"/>
      <c r="D117" s="1164"/>
      <c r="K117" s="1245"/>
    </row>
  </sheetData>
  <mergeCells count="27">
    <mergeCell ref="B77:C77"/>
    <mergeCell ref="B78:C78"/>
    <mergeCell ref="B71:C71"/>
    <mergeCell ref="B72:C72"/>
    <mergeCell ref="B73:C73"/>
    <mergeCell ref="B74:C74"/>
    <mergeCell ref="B75:C75"/>
    <mergeCell ref="B76:C76"/>
    <mergeCell ref="B65:C65"/>
    <mergeCell ref="B66:C66"/>
    <mergeCell ref="B67:C67"/>
    <mergeCell ref="B68:C68"/>
    <mergeCell ref="B69:C69"/>
    <mergeCell ref="B70:C70"/>
    <mergeCell ref="B55:J55"/>
    <mergeCell ref="B57:J57"/>
    <mergeCell ref="B58:J59"/>
    <mergeCell ref="B62:C62"/>
    <mergeCell ref="B63:C63"/>
    <mergeCell ref="B64:C64"/>
    <mergeCell ref="B6:J6"/>
    <mergeCell ref="B7:E7"/>
    <mergeCell ref="B8:E8"/>
    <mergeCell ref="F11:J11"/>
    <mergeCell ref="B13:B14"/>
    <mergeCell ref="C13:C14"/>
    <mergeCell ref="F13:J13"/>
  </mergeCells>
  <conditionalFormatting sqref="E73 L73 E75">
    <cfRule type="expression" dxfId="1" priority="1">
      <formula>$E$74="No"</formula>
    </cfRule>
  </conditionalFormatting>
  <dataValidations count="3">
    <dataValidation type="list" allowBlank="1" showInputMessage="1" showErrorMessage="1" sqref="E66 E68" xr:uid="{B0691D9C-B5DD-485F-B29E-4D989A6B274B}">
      <formula1>"Unconditional cash flows, Cash flows partially or fully conditional on interest rate scenario"</formula1>
    </dataValidation>
    <dataValidation type="list" allowBlank="1" showInputMessage="1" showErrorMessage="1" sqref="E62 E70 E72 E74" xr:uid="{3CB4E29D-BAD3-451F-9607-0355995F8F40}">
      <formula1>"Yes, No"</formula1>
    </dataValidation>
    <dataValidation type="custom" allowBlank="1" showInputMessage="1" showErrorMessage="1" error="Numeric value expected" sqref="F20:I22 F25:J30 E32:J32 E34:J34 E37:J37 E40:J40 E42:J42 E45:J45 F49:J52 F16:J17" xr:uid="{464BE55E-90B2-4C43-9D34-0D1E65BB23F6}">
      <formula1>ISNUMBER(E16)</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43D8F-A9FB-497B-A91C-95C9D8394E85}">
  <sheetPr codeName="Sheet106"/>
  <dimension ref="A1:Z13"/>
  <sheetViews>
    <sheetView topLeftCell="D1" workbookViewId="0">
      <selection activeCell="P6" sqref="P6"/>
    </sheetView>
  </sheetViews>
  <sheetFormatPr defaultColWidth="0" defaultRowHeight="15" customHeight="1" zeroHeight="1" outlineLevelRow="1"/>
  <cols>
    <col min="1" max="1" width="4.54296875" style="914" customWidth="1"/>
    <col min="2" max="2" width="18.90625" style="136" customWidth="1"/>
    <col min="3" max="3" width="16.08984375" style="136" customWidth="1"/>
    <col min="4" max="4" width="18.90625" style="136" customWidth="1"/>
    <col min="5" max="5" width="10.90625" style="136" customWidth="1"/>
    <col min="6" max="11" width="45.453125" style="136" customWidth="1"/>
    <col min="12" max="12" width="4.54296875" style="914" customWidth="1"/>
    <col min="13" max="14" width="20.08984375" style="136" hidden="1" customWidth="1"/>
    <col min="15" max="15" width="19.54296875" style="136" hidden="1" customWidth="1"/>
    <col min="16" max="16" width="9.54296875" style="136" hidden="1" customWidth="1"/>
    <col min="17" max="17" width="8.90625" style="136" hidden="1" customWidth="1"/>
    <col min="18" max="18" width="9.08984375" style="136" hidden="1" customWidth="1"/>
    <col min="19" max="19" width="20.08984375" style="136" hidden="1" customWidth="1"/>
    <col min="20" max="22" width="16.08984375" style="136" hidden="1" customWidth="1"/>
    <col min="23" max="23" width="9.54296875" style="136" hidden="1" customWidth="1"/>
    <col min="24" max="24" width="8.90625" style="136" hidden="1" customWidth="1"/>
    <col min="25" max="25" width="9.08984375" style="136" hidden="1" customWidth="1"/>
    <col min="26" max="26" width="20.08984375" style="136" hidden="1" customWidth="1"/>
    <col min="27" max="16384" width="16.08984375" style="136" hidden="1"/>
  </cols>
  <sheetData>
    <row r="1" spans="1:12" ht="14.5">
      <c r="B1" s="1170"/>
      <c r="C1" s="1170"/>
      <c r="D1" s="1170"/>
      <c r="E1" s="1170"/>
      <c r="F1" s="1170"/>
      <c r="G1" s="1170"/>
      <c r="H1" s="1170"/>
      <c r="I1" s="1170"/>
      <c r="J1" s="1170"/>
      <c r="K1" s="1170"/>
    </row>
    <row r="2" spans="1:12" ht="26">
      <c r="B2" s="1265" t="s">
        <v>1410</v>
      </c>
      <c r="C2" s="1266" t="s">
        <v>1411</v>
      </c>
      <c r="D2" s="1170"/>
      <c r="E2" s="1170"/>
      <c r="F2" s="1170"/>
      <c r="G2" s="1170"/>
      <c r="H2" s="1170"/>
      <c r="I2" s="1170"/>
      <c r="J2" s="1170"/>
      <c r="K2" s="1170"/>
    </row>
    <row r="3" spans="1:12" ht="26">
      <c r="B3" s="1265" t="s">
        <v>1412</v>
      </c>
      <c r="C3" s="1266" t="s">
        <v>1413</v>
      </c>
      <c r="D3" s="1170"/>
      <c r="E3" s="1170"/>
      <c r="F3" s="1170"/>
      <c r="G3" s="1170"/>
      <c r="H3" s="1170"/>
      <c r="I3" s="1170"/>
      <c r="J3" s="1170"/>
      <c r="K3" s="1170"/>
    </row>
    <row r="4" spans="1:12" thickBot="1">
      <c r="A4" s="1069"/>
      <c r="B4" s="1170"/>
      <c r="C4" s="1170"/>
      <c r="D4" s="1170"/>
      <c r="E4" s="1170"/>
      <c r="F4" s="1170"/>
      <c r="G4" s="1170"/>
      <c r="H4" s="1170"/>
      <c r="I4" s="1170"/>
      <c r="J4" s="1170"/>
      <c r="K4" s="1170"/>
      <c r="L4" s="1069"/>
    </row>
    <row r="5" spans="1:12" thickBot="1">
      <c r="A5" s="1069"/>
      <c r="B5" s="1267" t="s">
        <v>127</v>
      </c>
      <c r="C5" s="1268"/>
      <c r="D5" s="1268"/>
      <c r="E5" s="1268"/>
      <c r="F5" s="1268"/>
      <c r="G5" s="1268"/>
      <c r="H5" s="1268"/>
      <c r="I5" s="1268"/>
      <c r="J5" s="1268"/>
      <c r="K5" s="1269"/>
      <c r="L5" s="1069"/>
    </row>
    <row r="6" spans="1:12" ht="38.25" customHeight="1">
      <c r="A6" s="136"/>
      <c r="B6" s="1170"/>
      <c r="C6" s="1170"/>
      <c r="D6" s="1170"/>
      <c r="E6" s="1170"/>
      <c r="F6" s="1270"/>
      <c r="G6" s="1170"/>
      <c r="H6" s="1270"/>
      <c r="I6" s="1170"/>
      <c r="J6" s="1270"/>
      <c r="K6" s="1170"/>
      <c r="L6" s="136"/>
    </row>
    <row r="7" spans="1:12" ht="14.5">
      <c r="A7" s="1069"/>
      <c r="B7" s="1170"/>
      <c r="C7" s="1170"/>
      <c r="D7" s="1170"/>
      <c r="E7" s="1170"/>
      <c r="F7" s="1170"/>
      <c r="G7" s="1271" t="s">
        <v>1611</v>
      </c>
      <c r="H7" s="1272" t="s">
        <v>1251</v>
      </c>
      <c r="I7" s="1272" t="s">
        <v>1251</v>
      </c>
      <c r="J7" s="1272" t="s">
        <v>1251</v>
      </c>
      <c r="K7" s="1273" t="s">
        <v>1612</v>
      </c>
    </row>
    <row r="8" spans="1:12" ht="22.5" customHeight="1">
      <c r="A8" s="1069"/>
      <c r="B8" s="1170"/>
      <c r="C8" s="1170"/>
      <c r="D8" s="1170"/>
      <c r="E8" s="1170"/>
      <c r="F8" s="1273" t="s">
        <v>1597</v>
      </c>
      <c r="G8" s="1274" t="s">
        <v>1597</v>
      </c>
      <c r="H8" s="1275" t="s">
        <v>1597</v>
      </c>
      <c r="I8" s="1275" t="s">
        <v>1597</v>
      </c>
      <c r="J8" s="1275" t="s">
        <v>1597</v>
      </c>
      <c r="K8" s="1276" t="s">
        <v>1597</v>
      </c>
    </row>
    <row r="9" spans="1:12" ht="22.5" customHeight="1">
      <c r="A9" s="1069"/>
      <c r="B9" s="1170"/>
      <c r="C9" s="1170"/>
      <c r="D9" s="1170"/>
      <c r="E9" s="1170"/>
      <c r="F9" s="1277" t="s">
        <v>1431</v>
      </c>
      <c r="G9" s="1277" t="s">
        <v>1432</v>
      </c>
      <c r="H9" s="1277" t="s">
        <v>1433</v>
      </c>
      <c r="I9" s="1277" t="s">
        <v>1434</v>
      </c>
      <c r="J9" s="1277" t="s">
        <v>1435</v>
      </c>
      <c r="K9" s="1277" t="s">
        <v>1436</v>
      </c>
    </row>
    <row r="10" spans="1:12" ht="14.5" outlineLevel="1">
      <c r="A10" s="1069"/>
      <c r="B10" s="1278" t="s">
        <v>1670</v>
      </c>
      <c r="C10" s="1278"/>
      <c r="D10" s="1278"/>
      <c r="E10" s="1279" t="s">
        <v>1431</v>
      </c>
      <c r="F10" s="1280">
        <f>F11-F12</f>
        <v>275154.19388134696</v>
      </c>
      <c r="G10" s="1280">
        <f>G11-G12</f>
        <v>275154.19388134696</v>
      </c>
      <c r="H10" s="1280">
        <f t="shared" ref="H10:K10" si="0">H11-H12</f>
        <v>0</v>
      </c>
      <c r="I10" s="1280">
        <f t="shared" si="0"/>
        <v>0</v>
      </c>
      <c r="J10" s="1280">
        <f t="shared" si="0"/>
        <v>0</v>
      </c>
      <c r="K10" s="1280">
        <f t="shared" si="0"/>
        <v>0</v>
      </c>
    </row>
    <row r="11" spans="1:12" ht="14.5" outlineLevel="1">
      <c r="A11" s="1069"/>
      <c r="B11" s="1281" t="s">
        <v>1671</v>
      </c>
      <c r="C11" s="1281"/>
      <c r="D11" s="1281"/>
      <c r="E11" s="1279" t="s">
        <v>1432</v>
      </c>
      <c r="F11" s="1280">
        <f>SUM(G11:K11)</f>
        <v>410836.01161795983</v>
      </c>
      <c r="G11" s="1282">
        <v>410836.01161795983</v>
      </c>
      <c r="H11" s="1283"/>
      <c r="I11" s="1283"/>
      <c r="J11" s="1283"/>
      <c r="K11" s="1283"/>
    </row>
    <row r="12" spans="1:12" ht="14.5" outlineLevel="1">
      <c r="A12" s="1069"/>
      <c r="B12" s="1284" t="s">
        <v>1672</v>
      </c>
      <c r="C12" s="1284"/>
      <c r="D12" s="1284"/>
      <c r="E12" s="1279" t="s">
        <v>1433</v>
      </c>
      <c r="F12" s="1280">
        <f>SUM(G12:K12)</f>
        <v>135681.81773661284</v>
      </c>
      <c r="G12" s="1282">
        <v>135681.81773661284</v>
      </c>
      <c r="H12" s="1283"/>
      <c r="I12" s="1283"/>
      <c r="J12" s="1283"/>
      <c r="K12" s="1283"/>
    </row>
    <row r="13" spans="1:12" s="1170" customFormat="1" ht="14.5">
      <c r="A13" s="914"/>
    </row>
  </sheetData>
  <mergeCells count="5">
    <mergeCell ref="B5:K5"/>
    <mergeCell ref="G8:K8"/>
    <mergeCell ref="B10:D10"/>
    <mergeCell ref="B11:D11"/>
    <mergeCell ref="B12:D12"/>
  </mergeCells>
  <conditionalFormatting sqref="G11:K12">
    <cfRule type="cellIs" dxfId="0" priority="1" stopIfTrue="1" operator="lessThan">
      <formula>0</formula>
    </cfRule>
  </conditionalFormatting>
  <dataValidations count="1">
    <dataValidation type="decimal" operator="greaterThanOrEqual" allowBlank="1" showInputMessage="1" showErrorMessage="1" error="Numeric value should be positive" sqref="G11:K12" xr:uid="{052CDBEC-52E7-44F5-A0BA-E02A78DAD9A7}">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8</vt:i4>
      </vt:variant>
    </vt:vector>
  </HeadingPairs>
  <TitlesOfParts>
    <vt:vector size="63" baseType="lpstr">
      <vt:lpstr>TOC</vt:lpstr>
      <vt:lpstr>EU OV1</vt:lpstr>
      <vt:lpstr>EU KM1</vt:lpstr>
      <vt:lpstr>EU INS2</vt:lpstr>
      <vt:lpstr>EU INS1</vt:lpstr>
      <vt:lpstr>EU OVC</vt:lpstr>
      <vt:lpstr>EU CC1</vt:lpstr>
      <vt:lpstr>EU CC2</vt:lpstr>
      <vt:lpstr>EU CCA</vt:lpstr>
      <vt:lpstr>EU CCyB1</vt:lpstr>
      <vt:lpstr>EU CCyB2</vt:lpstr>
      <vt:lpstr>EU LR1</vt:lpstr>
      <vt:lpstr>EU LR2</vt:lpstr>
      <vt:lpstr>EU LR3</vt:lpstr>
      <vt:lpstr>EU LIQ1</vt:lpstr>
      <vt:lpstr>EU LIQ2</vt:lpstr>
      <vt:lpstr>EU CR1</vt:lpstr>
      <vt:lpstr>EU CR2</vt:lpstr>
      <vt:lpstr>EU CR2a</vt:lpstr>
      <vt:lpstr>EU CQ7</vt:lpstr>
      <vt:lpstr>EU CQ1</vt:lpstr>
      <vt:lpstr>EU CQ3</vt:lpstr>
      <vt:lpstr>EU CQ4</vt:lpstr>
      <vt:lpstr>EU CQ6</vt:lpstr>
      <vt:lpstr>EU CQ5</vt:lpstr>
      <vt:lpstr>EU CR3</vt:lpstr>
      <vt:lpstr>EU CR4</vt:lpstr>
      <vt:lpstr>EU CR5</vt:lpstr>
      <vt:lpstr>EU CCR2</vt:lpstr>
      <vt:lpstr>EU CCR3</vt:lpstr>
      <vt:lpstr>EU MR1</vt:lpstr>
      <vt:lpstr>EU OR1</vt:lpstr>
      <vt:lpstr>EU REMA</vt:lpstr>
      <vt:lpstr>EU AE3</vt:lpstr>
      <vt:lpstr>EU AE1</vt:lpstr>
      <vt:lpstr>EU AE2</vt:lpstr>
      <vt:lpstr>Qualitative-Environmental risk</vt:lpstr>
      <vt:lpstr>Qualitative-Social risk</vt:lpstr>
      <vt:lpstr>Qualitative-Governance risk</vt:lpstr>
      <vt:lpstr>1.CC Transition risk-Banking b.</vt:lpstr>
      <vt:lpstr>2.CC Trans-BB.RE collateral</vt:lpstr>
      <vt:lpstr>3.CC Trans-BB.alignment metrics</vt:lpstr>
      <vt:lpstr>4.CC Transition-toppollutcomp</vt:lpstr>
      <vt:lpstr>5.CC Physical risk</vt:lpstr>
      <vt:lpstr>6. Summary GAR </vt:lpstr>
      <vt:lpstr>7.Mitigating actions-GAR assets</vt:lpstr>
      <vt:lpstr>8.Mitigating actions - GAR %</vt:lpstr>
      <vt:lpstr>10.Other mitigating actions</vt:lpstr>
      <vt:lpstr>1_IRRBB_CSRBB_mapping</vt:lpstr>
      <vt:lpstr>2_CSRBB_sensitivities</vt:lpstr>
      <vt:lpstr>3_Unrealised losses</vt:lpstr>
      <vt:lpstr>4_CSRBB_Additional</vt:lpstr>
      <vt:lpstr>5_NMD_Stratification</vt:lpstr>
      <vt:lpstr>6_IRRBB_Additional</vt:lpstr>
      <vt:lpstr>7_Realised_NII</vt:lpstr>
      <vt:lpstr>'EU MR1'!_ftn1</vt:lpstr>
      <vt:lpstr>'EU MR1'!_ftnref1</vt:lpstr>
      <vt:lpstr>'EU CC1'!Print_Area</vt:lpstr>
      <vt:lpstr>'EU CR3'!Print_Area</vt:lpstr>
      <vt:lpstr>'EU LR1'!Print_Area</vt:lpstr>
      <vt:lpstr>'EU LR2'!Print_Area</vt:lpstr>
      <vt:lpstr>'EU LR3'!Print_Area</vt:lpstr>
      <vt:lpstr>'EU CC1'!Print_Titles</vt:lpstr>
    </vt:vector>
  </TitlesOfParts>
  <Company>LHV Pank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Sten Andreas Kask</dc:creator>
  <cp:lastModifiedBy>Sten Andreas Kask</cp:lastModifiedBy>
  <dcterms:created xsi:type="dcterms:W3CDTF">2024-12-23T10:39:18Z</dcterms:created>
  <dcterms:modified xsi:type="dcterms:W3CDTF">2024-12-23T11:05:55Z</dcterms:modified>
</cp:coreProperties>
</file>